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w5510a\OneDrive - Prince William County Government\COVID\"/>
    </mc:Choice>
  </mc:AlternateContent>
  <xr:revisionPtr revIDLastSave="2" documentId="8_{F6D5DDBA-8514-42CE-ACA8-66962BFB04CD}" xr6:coauthVersionLast="45" xr6:coauthVersionMax="45" xr10:uidLastSave="{7B2C1CFC-98F8-45E5-BC6D-C70E500D5343}"/>
  <bookViews>
    <workbookView xWindow="-98" yWindow="-98" windowWidth="20715" windowHeight="13276" xr2:uid="{4225188E-FE4C-42C9-8D27-A2CED49D21E0}"/>
  </bookViews>
  <sheets>
    <sheet name="Financial Form" sheetId="5" r:id="rId1"/>
    <sheet name="Sheet2" sheetId="2" state="hidden" r:id="rId2"/>
  </sheets>
  <definedNames>
    <definedName name="_xlnm.Print_Area" localSheetId="0">'Financial Form'!$A$1:$S$56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5" l="1"/>
  <c r="E55" i="5"/>
  <c r="D55" i="5" l="1"/>
  <c r="I12" i="2"/>
  <c r="H12" i="2"/>
  <c r="I5" i="2" l="1"/>
  <c r="J5" i="2"/>
  <c r="K5" i="2"/>
  <c r="L5" i="2"/>
  <c r="M5" i="2"/>
  <c r="N5" i="2"/>
  <c r="D53" i="5" l="1"/>
  <c r="D52" i="5"/>
  <c r="D51" i="5"/>
  <c r="I40" i="5" l="1"/>
  <c r="P34" i="5" l="1"/>
  <c r="Q34" i="5" s="1"/>
  <c r="R34" i="5"/>
  <c r="S34" i="5"/>
  <c r="P35" i="5"/>
  <c r="Q35" i="5" s="1"/>
  <c r="R35" i="5"/>
  <c r="S35" i="5"/>
  <c r="D36" i="5"/>
  <c r="E36" i="5"/>
  <c r="F36" i="5"/>
  <c r="G36" i="5"/>
  <c r="H36" i="5"/>
  <c r="I36" i="5"/>
  <c r="J36" i="5"/>
  <c r="K36" i="5"/>
  <c r="L36" i="5"/>
  <c r="M36" i="5"/>
  <c r="N36" i="5"/>
  <c r="O36" i="5"/>
  <c r="P38" i="5"/>
  <c r="D22" i="5" s="1"/>
  <c r="G22" i="5" s="1"/>
  <c r="R38" i="5"/>
  <c r="S38" i="5"/>
  <c r="P39" i="5"/>
  <c r="Q39" i="5" s="1"/>
  <c r="R39" i="5"/>
  <c r="S39" i="5"/>
  <c r="D40" i="5"/>
  <c r="E40" i="5"/>
  <c r="F40" i="5"/>
  <c r="G40" i="5"/>
  <c r="H40" i="5"/>
  <c r="J40" i="5"/>
  <c r="K40" i="5"/>
  <c r="L40" i="5"/>
  <c r="M40" i="5"/>
  <c r="N40" i="5"/>
  <c r="O40" i="5"/>
  <c r="P42" i="5"/>
  <c r="Q42" i="5" s="1"/>
  <c r="R42" i="5"/>
  <c r="S42" i="5"/>
  <c r="P43" i="5"/>
  <c r="Q43" i="5" s="1"/>
  <c r="R43" i="5"/>
  <c r="S43" i="5"/>
  <c r="D44" i="5"/>
  <c r="E44" i="5"/>
  <c r="F44" i="5"/>
  <c r="G44" i="5"/>
  <c r="H44" i="5"/>
  <c r="E52" i="5"/>
  <c r="F52" i="5"/>
  <c r="G52" i="5"/>
  <c r="H52" i="5"/>
  <c r="E51" i="5"/>
  <c r="F51" i="5"/>
  <c r="G51" i="5"/>
  <c r="H51" i="5"/>
  <c r="P16" i="5"/>
  <c r="O16" i="5"/>
  <c r="N16" i="5"/>
  <c r="M16" i="5"/>
  <c r="L16" i="5"/>
  <c r="G55" i="5" l="1"/>
  <c r="H55" i="5"/>
  <c r="D25" i="5"/>
  <c r="G25" i="5" s="1"/>
  <c r="E53" i="5"/>
  <c r="G53" i="5"/>
  <c r="H53" i="5"/>
  <c r="Q38" i="5"/>
  <c r="D24" i="5" s="1"/>
  <c r="G24" i="5" s="1"/>
  <c r="D23" i="5"/>
  <c r="F53" i="5"/>
  <c r="S44" i="5"/>
  <c r="S36" i="5"/>
  <c r="R44" i="5"/>
  <c r="S40" i="5"/>
  <c r="R40" i="5"/>
  <c r="P36" i="5"/>
  <c r="Q36" i="5"/>
  <c r="R36" i="5"/>
  <c r="F48" i="5"/>
  <c r="E48" i="5"/>
  <c r="Q44" i="5"/>
  <c r="P44" i="5"/>
  <c r="P40" i="5"/>
  <c r="G54" i="5"/>
  <c r="F54" i="5"/>
  <c r="H54" i="5"/>
  <c r="D54" i="5"/>
  <c r="D48" i="5"/>
  <c r="E54" i="5"/>
  <c r="H48" i="5"/>
  <c r="G48" i="5"/>
  <c r="D28" i="5" l="1"/>
  <c r="G28" i="5" s="1"/>
  <c r="F47" i="5"/>
  <c r="F50" i="5" s="1"/>
  <c r="D47" i="5"/>
  <c r="D50" i="5" s="1"/>
  <c r="H47" i="5"/>
  <c r="H50" i="5" s="1"/>
  <c r="G47" i="5"/>
  <c r="G50" i="5" s="1"/>
  <c r="E47" i="5"/>
  <c r="D49" i="5"/>
  <c r="D26" i="5"/>
  <c r="G26" i="5" s="1"/>
  <c r="D27" i="5"/>
  <c r="G27" i="5" s="1"/>
  <c r="H56" i="5"/>
  <c r="D29" i="5" s="1"/>
  <c r="G29" i="5" s="1"/>
  <c r="Q40" i="5"/>
  <c r="E49" i="5"/>
  <c r="F49" i="5"/>
  <c r="G49" i="5"/>
  <c r="E50" i="5"/>
  <c r="H49" i="5" l="1"/>
</calcChain>
</file>

<file path=xl/sharedStrings.xml><?xml version="1.0" encoding="utf-8"?>
<sst xmlns="http://schemas.openxmlformats.org/spreadsheetml/2006/main" count="101" uniqueCount="90">
  <si>
    <t xml:space="preserve">Prince William Small Business Relief Micro-Grant </t>
  </si>
  <si>
    <t xml:space="preserve">Instructions: Please fill in the highlighted yellow boxes only. The remaining spreadsheet formulas will be automatically generated. </t>
  </si>
  <si>
    <t>General Information</t>
  </si>
  <si>
    <t>GRANT USE OF FUNDS</t>
  </si>
  <si>
    <t>Your Name</t>
  </si>
  <si>
    <t>(Your name)</t>
  </si>
  <si>
    <t xml:space="preserve">Please enter information directly </t>
  </si>
  <si>
    <t>What Operations will be covered with Small Business Relief Micro Grant?</t>
  </si>
  <si>
    <t>Business Name</t>
  </si>
  <si>
    <t>(Business Name)</t>
  </si>
  <si>
    <t>Expense</t>
  </si>
  <si>
    <t>Description</t>
  </si>
  <si>
    <t>Business License PWC Account Number</t>
  </si>
  <si>
    <t>(Enter Business License Account No.)</t>
  </si>
  <si>
    <t>Rent or Mortgage</t>
  </si>
  <si>
    <t>PWC Business Tangible Property Account Number</t>
  </si>
  <si>
    <t>(Enter Business Tangible Account No.)</t>
  </si>
  <si>
    <t>Payroll</t>
  </si>
  <si>
    <t>Email</t>
  </si>
  <si>
    <r>
      <rPr>
        <u/>
        <sz val="11"/>
        <rFont val="Open Sans"/>
        <family val="2"/>
      </rPr>
      <t>(you@businessname.com)</t>
    </r>
  </si>
  <si>
    <t>Benefits</t>
  </si>
  <si>
    <t>Physical Address</t>
  </si>
  <si>
    <t>(Street address)</t>
  </si>
  <si>
    <t>Utlities</t>
  </si>
  <si>
    <t>City</t>
  </si>
  <si>
    <t>(City)</t>
  </si>
  <si>
    <t>Marketing</t>
  </si>
  <si>
    <t>Vendor Payments</t>
  </si>
  <si>
    <t>Number of Employees</t>
  </si>
  <si>
    <t>Equipment</t>
  </si>
  <si>
    <t>Supplies</t>
  </si>
  <si>
    <t>Financial Summary</t>
  </si>
  <si>
    <t>Other</t>
  </si>
  <si>
    <t>Average Wage (Payroll ÷ Employees)</t>
  </si>
  <si>
    <t>Total</t>
  </si>
  <si>
    <t>Monthly Rent</t>
  </si>
  <si>
    <t>Monthly Utility</t>
  </si>
  <si>
    <t>Monthly Insurance</t>
  </si>
  <si>
    <t>COVID REVENUE IMPACT INDICATORS</t>
  </si>
  <si>
    <t>ELIGIBILITY</t>
  </si>
  <si>
    <t>Notes</t>
  </si>
  <si>
    <t>Is business seasonal?</t>
  </si>
  <si>
    <t>No</t>
  </si>
  <si>
    <t>2019 Business Growth Rate</t>
  </si>
  <si>
    <t>2020 Monthly Avg Growth Rate</t>
  </si>
  <si>
    <t>2020 Jan-May Growth Rate</t>
  </si>
  <si>
    <t>2020 Average Percent change from previous year monthly revenue</t>
  </si>
  <si>
    <t>25% decrease in any month Mar-May</t>
  </si>
  <si>
    <t>2020 Average Percent change from previous month revenue</t>
  </si>
  <si>
    <t>2020 Cumulative Percent change Mar-May over prior year</t>
  </si>
  <si>
    <t>Note: Dollar amounts that are included in this form serve to provide an example. Please add the numbers specific to your business.</t>
  </si>
  <si>
    <t>Please enter data below in yellow shaded cells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</si>
  <si>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</si>
  <si>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</si>
  <si>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</si>
  <si>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</si>
  <si>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</si>
  <si>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</si>
  <si>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</si>
  <si>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</si>
  <si>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</si>
  <si>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</si>
  <si>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</si>
  <si>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</si>
  <si>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Revenue</t>
  </si>
  <si>
    <t>Avg Revenue Per Month</t>
  </si>
  <si>
    <t>Total Revenue Jan-May</t>
  </si>
  <si>
    <t>Total Revenue March-May</t>
  </si>
  <si>
    <t>Financial Statement</t>
  </si>
  <si>
    <t>Revenue</t>
  </si>
  <si>
    <t>Less: Total Expenses</t>
  </si>
  <si>
    <t>Taxable Income</t>
  </si>
  <si>
    <t>Covid Impact Revenue Loss Analysis</t>
  </si>
  <si>
    <t>2019 Average Monthly Revenue (12 months average)</t>
  </si>
  <si>
    <t>2020 Average Monthly Revenue (5 months average)</t>
  </si>
  <si>
    <t>2020 vs 2019 Average Monthly Revenue Change</t>
  </si>
  <si>
    <t>2020 vs 2019 Percent Average Monthly Revenue Change</t>
  </si>
  <si>
    <t>2019 Monthly Revenue</t>
  </si>
  <si>
    <t>2020 Monthly Revenue</t>
  </si>
  <si>
    <t>2020 vs 2019 Monthly Revenue Change</t>
  </si>
  <si>
    <t>2020 vs 2019 Percent Monthly Revenue Change</t>
  </si>
  <si>
    <t>2020 Percent Monthly Revenue Change Previous Month</t>
  </si>
  <si>
    <t>2020 Mar-May Cumulative change</t>
  </si>
  <si>
    <t>3-20 Employees</t>
  </si>
  <si>
    <t>Yes</t>
  </si>
  <si>
    <t>21-50 Employees</t>
  </si>
  <si>
    <t>Does Business have gross receipts less than $1,000,000</t>
  </si>
  <si>
    <t>Do Not Fill - For Office Use Only</t>
  </si>
  <si>
    <t>Zip Code</t>
  </si>
  <si>
    <t>(Zipcode)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</si>
</sst>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&quot; &quot;;\(&quot;$&quot;#,##0\)"/>
    <numFmt numFmtId="165" formatCode="_(&quot;$&quot;* #,##0_);_(&quot;$&quot;* \(#,##0\);_(&quot;$&quot;* &quot;-&quot;??_);_(@_)"/>
    <numFmt numFmtId="166" formatCode="&quot; &quot;&quot;$&quot;* #,##0&quot; &quot;;&quot; &quot;&quot;$&quot;* \(#,##0\);&quot; &quot;&quot;$&quot;* &quot;-&quot;??&quot;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8"/>
      <name val="Open Sans"/>
      <family val="2"/>
    </font>
    <font>
      <sz val="11"/>
      <color theme="1"/>
      <name val="Open Sans"/>
      <family val="2"/>
    </font>
    <font>
      <b/>
      <sz val="11"/>
      <color indexed="10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sz val="12"/>
      <color indexed="8"/>
      <name val="Open Sans"/>
      <family val="2"/>
    </font>
    <font>
      <b/>
      <sz val="11"/>
      <color indexed="8"/>
      <name val="Open Sans"/>
      <family val="2"/>
    </font>
    <font>
      <b/>
      <sz val="12"/>
      <color indexed="8"/>
      <name val="Open Sans"/>
      <family val="2"/>
    </font>
    <font>
      <b/>
      <sz val="12"/>
      <color theme="0"/>
      <name val="Open Sans"/>
      <family val="2"/>
    </font>
    <font>
      <b/>
      <sz val="11"/>
      <color theme="0"/>
      <name val="Open Sans"/>
      <family val="2"/>
    </font>
    <font>
      <b/>
      <i/>
      <sz val="14"/>
      <color indexed="8"/>
      <name val="Calibri"/>
      <family val="2"/>
    </font>
    <font>
      <sz val="11"/>
      <name val="Open Sans"/>
      <family val="2"/>
    </font>
    <font>
      <u/>
      <sz val="11"/>
      <name val="Open Sans"/>
      <family val="2"/>
    </font>
    <font>
      <sz val="11"/>
      <color theme="1"/>
      <name val="Open Sans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lightUp"/>
    </fill>
    <fill>
      <patternFill patternType="solid">
        <fgColor rgb="FF005EB8"/>
        <bgColor indexed="64"/>
      </patternFill>
    </fill>
    <fill>
      <patternFill patternType="lightDown"/>
    </fill>
    <fill>
      <patternFill patternType="solid">
        <fgColor theme="9" tint="0.39997558519241921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49" fontId="15" fillId="7" borderId="5" xfId="0" applyNumberFormat="1" applyFont="1" applyFill="1" applyBorder="1" applyProtection="1">
      <protection locked="0"/>
    </xf>
    <xf numFmtId="49" fontId="15" fillId="7" borderId="22" xfId="0" applyNumberFormat="1" applyFont="1" applyFill="1" applyBorder="1" applyAlignment="1" applyProtection="1">
      <alignment horizontal="left"/>
      <protection locked="0"/>
    </xf>
    <xf numFmtId="0" fontId="15" fillId="7" borderId="0" xfId="0" applyFont="1" applyFill="1" applyBorder="1" applyProtection="1">
      <protection locked="0"/>
    </xf>
    <xf numFmtId="0" fontId="3" fillId="0" borderId="0" xfId="0" applyFont="1" applyProtection="1"/>
    <xf numFmtId="0" fontId="4" fillId="2" borderId="4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49" fontId="5" fillId="4" borderId="43" xfId="0" applyNumberFormat="1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44" xfId="0" applyFont="1" applyFill="1" applyBorder="1" applyAlignment="1" applyProtection="1">
      <alignment horizontal="left"/>
    </xf>
    <xf numFmtId="17" fontId="7" fillId="3" borderId="34" xfId="0" applyNumberFormat="1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center" vertical="center" wrapText="1"/>
    </xf>
    <xf numFmtId="0" fontId="3" fillId="0" borderId="56" xfId="0" applyFont="1" applyBorder="1" applyProtection="1"/>
    <xf numFmtId="0" fontId="3" fillId="0" borderId="0" xfId="0" applyFont="1" applyBorder="1" applyProtection="1"/>
    <xf numFmtId="0" fontId="3" fillId="0" borderId="57" xfId="0" applyFont="1" applyBorder="1" applyProtection="1"/>
    <xf numFmtId="0" fontId="3" fillId="0" borderId="57" xfId="0" applyFont="1" applyBorder="1" applyAlignment="1" applyProtection="1">
      <alignment vertical="center" wrapText="1"/>
    </xf>
    <xf numFmtId="0" fontId="3" fillId="0" borderId="58" xfId="0" applyFont="1" applyBorder="1" applyAlignment="1" applyProtection="1">
      <alignment vertical="center" wrapText="1"/>
    </xf>
    <xf numFmtId="49" fontId="5" fillId="4" borderId="70" xfId="0" applyNumberFormat="1" applyFont="1" applyFill="1" applyBorder="1" applyAlignment="1" applyProtection="1">
      <alignment horizontal="left"/>
    </xf>
    <xf numFmtId="0" fontId="4" fillId="4" borderId="65" xfId="0" applyFont="1" applyFill="1" applyBorder="1" applyAlignment="1" applyProtection="1">
      <alignment horizontal="left"/>
    </xf>
    <xf numFmtId="0" fontId="4" fillId="4" borderId="71" xfId="0" applyFont="1" applyFill="1" applyBorder="1" applyAlignment="1" applyProtection="1">
      <alignment horizontal="left"/>
    </xf>
    <xf numFmtId="49" fontId="10" fillId="5" borderId="28" xfId="0" applyNumberFormat="1" applyFont="1" applyFill="1" applyBorder="1" applyAlignment="1" applyProtection="1">
      <alignment horizontal="left" vertical="center" wrapText="1"/>
    </xf>
    <xf numFmtId="0" fontId="10" fillId="5" borderId="29" xfId="0" applyFont="1" applyFill="1" applyBorder="1" applyAlignment="1" applyProtection="1">
      <alignment horizontal="left" vertical="center" wrapText="1"/>
    </xf>
    <xf numFmtId="0" fontId="8" fillId="6" borderId="30" xfId="0" applyFont="1" applyFill="1" applyBorder="1" applyAlignment="1" applyProtection="1">
      <alignment horizontal="center" vertical="center" wrapText="1"/>
    </xf>
    <xf numFmtId="0" fontId="8" fillId="6" borderId="31" xfId="0" applyFont="1" applyFill="1" applyBorder="1" applyAlignment="1" applyProtection="1">
      <alignment horizontal="center" vertical="center" wrapText="1"/>
    </xf>
    <xf numFmtId="164" fontId="11" fillId="7" borderId="48" xfId="0" applyNumberFormat="1" applyFont="1" applyFill="1" applyBorder="1" applyAlignment="1" applyProtection="1">
      <alignment horizontal="center" vertical="center" wrapText="1"/>
    </xf>
    <xf numFmtId="164" fontId="11" fillId="7" borderId="32" xfId="0" applyNumberFormat="1" applyFont="1" applyFill="1" applyBorder="1" applyAlignment="1" applyProtection="1">
      <alignment horizontal="center" vertical="center" wrapText="1"/>
    </xf>
    <xf numFmtId="164" fontId="11" fillId="7" borderId="4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 wrapText="1"/>
    </xf>
    <xf numFmtId="49" fontId="5" fillId="4" borderId="66" xfId="0" applyNumberFormat="1" applyFont="1" applyFill="1" applyBorder="1" applyAlignment="1" applyProtection="1">
      <alignment horizontal="left"/>
    </xf>
    <xf numFmtId="0" fontId="4" fillId="4" borderId="67" xfId="0" applyFont="1" applyFill="1" applyBorder="1" applyAlignment="1" applyProtection="1">
      <alignment horizontal="left"/>
    </xf>
    <xf numFmtId="0" fontId="13" fillId="4" borderId="67" xfId="0" applyFont="1" applyFill="1" applyBorder="1" applyAlignment="1" applyProtection="1"/>
    <xf numFmtId="0" fontId="13" fillId="4" borderId="68" xfId="0" applyFont="1" applyFill="1" applyBorder="1" applyAlignment="1" applyProtection="1"/>
    <xf numFmtId="49" fontId="3" fillId="0" borderId="54" xfId="0" applyNumberFormat="1" applyFont="1" applyBorder="1" applyAlignment="1" applyProtection="1"/>
    <xf numFmtId="49" fontId="3" fillId="0" borderId="72" xfId="0" applyNumberFormat="1" applyFont="1" applyBorder="1" applyAlignment="1" applyProtection="1"/>
    <xf numFmtId="49" fontId="3" fillId="0" borderId="21" xfId="0" applyNumberFormat="1" applyFont="1" applyBorder="1" applyAlignment="1" applyProtection="1"/>
    <xf numFmtId="49" fontId="3" fillId="0" borderId="0" xfId="0" applyNumberFormat="1" applyFont="1" applyBorder="1" applyAlignment="1" applyProtection="1"/>
    <xf numFmtId="9" fontId="3" fillId="0" borderId="0" xfId="2" applyFont="1" applyProtection="1"/>
    <xf numFmtId="0" fontId="3" fillId="3" borderId="21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9" fontId="3" fillId="0" borderId="0" xfId="0" applyNumberFormat="1" applyFont="1" applyProtection="1"/>
    <xf numFmtId="0" fontId="3" fillId="0" borderId="51" xfId="0" applyFont="1" applyBorder="1" applyProtection="1"/>
    <xf numFmtId="0" fontId="3" fillId="0" borderId="52" xfId="0" applyFont="1" applyBorder="1" applyProtection="1"/>
    <xf numFmtId="49" fontId="14" fillId="0" borderId="4" xfId="0" applyNumberFormat="1" applyFont="1" applyBorder="1" applyProtection="1"/>
    <xf numFmtId="49" fontId="14" fillId="7" borderId="4" xfId="0" applyNumberFormat="1" applyFont="1" applyFill="1" applyBorder="1" applyProtection="1"/>
    <xf numFmtId="0" fontId="3" fillId="7" borderId="0" xfId="0" applyFont="1" applyFill="1" applyProtection="1"/>
    <xf numFmtId="49" fontId="12" fillId="2" borderId="54" xfId="0" applyNumberFormat="1" applyFont="1" applyFill="1" applyBorder="1" applyAlignment="1" applyProtection="1">
      <alignment horizontal="left" vertical="center" wrapText="1"/>
    </xf>
    <xf numFmtId="0" fontId="12" fillId="2" borderId="72" xfId="0" applyFont="1" applyFill="1" applyBorder="1" applyAlignment="1" applyProtection="1">
      <alignment horizontal="left" vertical="center" wrapText="1"/>
    </xf>
    <xf numFmtId="0" fontId="12" fillId="2" borderId="73" xfId="0" applyFont="1" applyFill="1" applyBorder="1" applyAlignment="1" applyProtection="1">
      <alignment horizontal="left" vertical="center" wrapText="1"/>
    </xf>
    <xf numFmtId="49" fontId="12" fillId="2" borderId="74" xfId="0" applyNumberFormat="1" applyFont="1" applyFill="1" applyBorder="1" applyAlignment="1" applyProtection="1">
      <alignment horizontal="center" vertical="center" wrapText="1"/>
    </xf>
    <xf numFmtId="49" fontId="12" fillId="2" borderId="23" xfId="0" applyNumberFormat="1" applyFont="1" applyFill="1" applyBorder="1" applyAlignment="1" applyProtection="1">
      <alignment horizontal="center" vertical="center" wrapText="1"/>
    </xf>
    <xf numFmtId="49" fontId="12" fillId="2" borderId="75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Protection="1"/>
    <xf numFmtId="164" fontId="9" fillId="5" borderId="24" xfId="0" applyNumberFormat="1" applyFont="1" applyFill="1" applyBorder="1" applyAlignment="1" applyProtection="1">
      <alignment horizontal="center" vertical="center" wrapText="1"/>
    </xf>
    <xf numFmtId="164" fontId="9" fillId="5" borderId="76" xfId="0" applyNumberFormat="1" applyFont="1" applyFill="1" applyBorder="1" applyAlignment="1" applyProtection="1">
      <alignment horizontal="center" vertical="center" wrapText="1"/>
    </xf>
    <xf numFmtId="164" fontId="9" fillId="5" borderId="2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164" fontId="11" fillId="5" borderId="3" xfId="0" applyNumberFormat="1" applyFont="1" applyFill="1" applyBorder="1" applyAlignment="1" applyProtection="1">
      <alignment horizontal="center" vertical="center" wrapText="1"/>
    </xf>
    <xf numFmtId="164" fontId="11" fillId="5" borderId="33" xfId="0" applyNumberFormat="1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164" fontId="11" fillId="5" borderId="25" xfId="0" applyNumberFormat="1" applyFont="1" applyFill="1" applyBorder="1" applyAlignment="1" applyProtection="1">
      <alignment horizontal="center" vertical="center" wrapText="1"/>
    </xf>
    <xf numFmtId="164" fontId="11" fillId="5" borderId="76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Protection="1"/>
    <xf numFmtId="165" fontId="3" fillId="0" borderId="16" xfId="1" applyNumberFormat="1" applyFont="1" applyBorder="1" applyProtection="1"/>
    <xf numFmtId="165" fontId="3" fillId="5" borderId="20" xfId="1" applyNumberFormat="1" applyFont="1" applyFill="1" applyBorder="1" applyProtection="1"/>
    <xf numFmtId="165" fontId="3" fillId="5" borderId="77" xfId="1" applyNumberFormat="1" applyFont="1" applyFill="1" applyBorder="1" applyProtection="1"/>
    <xf numFmtId="164" fontId="11" fillId="5" borderId="80" xfId="0" applyNumberFormat="1" applyFont="1" applyFill="1" applyBorder="1" applyAlignment="1" applyProtection="1">
      <alignment horizontal="center" vertical="center" wrapText="1"/>
    </xf>
    <xf numFmtId="165" fontId="3" fillId="9" borderId="0" xfId="1" applyNumberFormat="1" applyFont="1" applyFill="1" applyBorder="1" applyProtection="1"/>
    <xf numFmtId="165" fontId="3" fillId="9" borderId="16" xfId="1" applyNumberFormat="1" applyFont="1" applyFill="1" applyBorder="1" applyProtection="1"/>
    <xf numFmtId="0" fontId="3" fillId="0" borderId="19" xfId="0" applyFont="1" applyBorder="1" applyProtection="1"/>
    <xf numFmtId="0" fontId="3" fillId="0" borderId="78" xfId="0" applyFont="1" applyBorder="1" applyProtection="1"/>
    <xf numFmtId="0" fontId="3" fillId="3" borderId="13" xfId="0" applyFont="1" applyFill="1" applyBorder="1" applyAlignment="1" applyProtection="1">
      <alignment vertical="center"/>
    </xf>
    <xf numFmtId="0" fontId="3" fillId="0" borderId="60" xfId="0" applyFont="1" applyBorder="1" applyProtection="1"/>
    <xf numFmtId="0" fontId="3" fillId="0" borderId="17" xfId="0" applyFont="1" applyBorder="1" applyProtection="1"/>
    <xf numFmtId="165" fontId="3" fillId="0" borderId="50" xfId="2" applyNumberFormat="1" applyFont="1" applyBorder="1" applyProtection="1"/>
    <xf numFmtId="165" fontId="3" fillId="0" borderId="18" xfId="2" applyNumberFormat="1" applyFont="1" applyBorder="1" applyProtection="1"/>
    <xf numFmtId="164" fontId="3" fillId="0" borderId="0" xfId="0" applyNumberFormat="1" applyFont="1" applyBorder="1" applyProtection="1"/>
    <xf numFmtId="9" fontId="3" fillId="0" borderId="0" xfId="2" applyFont="1" applyBorder="1" applyProtection="1"/>
    <xf numFmtId="165" fontId="3" fillId="0" borderId="0" xfId="1" applyNumberFormat="1" applyFont="1" applyBorder="1" applyProtection="1"/>
    <xf numFmtId="164" fontId="3" fillId="0" borderId="0" xfId="2" applyNumberFormat="1" applyFont="1" applyBorder="1" applyProtection="1"/>
    <xf numFmtId="165" fontId="3" fillId="9" borderId="7" xfId="1" applyNumberFormat="1" applyFont="1" applyFill="1" applyBorder="1" applyProtection="1"/>
    <xf numFmtId="0" fontId="3" fillId="3" borderId="51" xfId="0" applyFont="1" applyFill="1" applyBorder="1" applyAlignment="1" applyProtection="1">
      <alignment horizontal="center" vertical="center"/>
    </xf>
    <xf numFmtId="0" fontId="3" fillId="3" borderId="79" xfId="0" applyFont="1" applyFill="1" applyBorder="1" applyAlignment="1" applyProtection="1">
      <alignment vertical="center"/>
    </xf>
    <xf numFmtId="0" fontId="3" fillId="0" borderId="83" xfId="0" applyFont="1" applyBorder="1" applyProtection="1"/>
    <xf numFmtId="9" fontId="3" fillId="0" borderId="52" xfId="0" applyNumberFormat="1" applyFont="1" applyBorder="1" applyProtection="1"/>
    <xf numFmtId="165" fontId="3" fillId="9" borderId="52" xfId="1" applyNumberFormat="1" applyFont="1" applyFill="1" applyBorder="1" applyProtection="1"/>
    <xf numFmtId="165" fontId="3" fillId="9" borderId="53" xfId="1" applyNumberFormat="1" applyFont="1" applyFill="1" applyBorder="1" applyProtection="1"/>
    <xf numFmtId="164" fontId="9" fillId="7" borderId="37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47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87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88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89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22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Protection="1"/>
    <xf numFmtId="0" fontId="0" fillId="0" borderId="0" xfId="0" applyProtection="1"/>
    <xf numFmtId="0" fontId="3" fillId="3" borderId="21" xfId="0" applyFont="1" applyFill="1" applyBorder="1" applyAlignment="1" applyProtection="1">
      <alignment horizontal="center" vertical="center"/>
    </xf>
    <xf numFmtId="1" fontId="0" fillId="0" borderId="0" xfId="0" applyNumberFormat="1" applyProtection="1"/>
    <xf numFmtId="9" fontId="0" fillId="0" borderId="0" xfId="2" applyFont="1" applyProtection="1"/>
    <xf numFmtId="9" fontId="3" fillId="0" borderId="0" xfId="2" applyFont="1" applyFill="1" applyBorder="1" applyProtection="1"/>
    <xf numFmtId="164" fontId="3" fillId="0" borderId="0" xfId="2" applyNumberFormat="1" applyFont="1" applyFill="1" applyBorder="1" applyProtection="1"/>
    <xf numFmtId="166" fontId="15" fillId="7" borderId="3" xfId="0" applyNumberFormat="1" applyFont="1" applyFill="1" applyBorder="1" applyProtection="1">
      <protection locked="0"/>
    </xf>
    <xf numFmtId="166" fontId="15" fillId="7" borderId="63" xfId="0" applyNumberFormat="1" applyFont="1" applyFill="1" applyBorder="1" applyProtection="1"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86" xfId="0" applyFont="1" applyFill="1" applyBorder="1" applyAlignment="1" applyProtection="1">
      <alignment horizontal="center" vertical="center" wrapText="1"/>
      <protection locked="0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9" fontId="17" fillId="0" borderId="0" xfId="2" applyFont="1"/>
    <xf numFmtId="0" fontId="3" fillId="5" borderId="84" xfId="0" applyFont="1" applyFill="1" applyBorder="1" applyAlignment="1" applyProtection="1">
      <alignment horizontal="left" vertical="center" wrapText="1"/>
    </xf>
    <xf numFmtId="0" fontId="3" fillId="5" borderId="85" xfId="0" applyFont="1" applyFill="1" applyBorder="1" applyAlignment="1" applyProtection="1">
      <alignment horizontal="left" vertical="center" wrapText="1"/>
    </xf>
    <xf numFmtId="49" fontId="3" fillId="0" borderId="21" xfId="0" applyNumberFormat="1" applyFont="1" applyBorder="1" applyAlignment="1" applyProtection="1">
      <alignment horizontal="left"/>
    </xf>
    <xf numFmtId="49" fontId="3" fillId="0" borderId="27" xfId="0" applyNumberFormat="1" applyFont="1" applyBorder="1" applyAlignment="1" applyProtection="1">
      <alignment horizontal="left"/>
    </xf>
    <xf numFmtId="49" fontId="3" fillId="0" borderId="62" xfId="0" applyNumberFormat="1" applyFont="1" applyBorder="1" applyAlignment="1" applyProtection="1">
      <alignment horizontal="left"/>
    </xf>
    <xf numFmtId="49" fontId="3" fillId="0" borderId="61" xfId="0" applyNumberFormat="1" applyFont="1" applyBorder="1" applyAlignment="1" applyProtection="1">
      <alignment horizontal="left"/>
    </xf>
    <xf numFmtId="49" fontId="2" fillId="8" borderId="38" xfId="0" applyNumberFormat="1" applyFont="1" applyFill="1" applyBorder="1" applyAlignment="1" applyProtection="1">
      <alignment horizontal="center"/>
    </xf>
    <xf numFmtId="49" fontId="2" fillId="8" borderId="39" xfId="0" applyNumberFormat="1" applyFont="1" applyFill="1" applyBorder="1" applyAlignment="1" applyProtection="1">
      <alignment horizontal="center"/>
    </xf>
    <xf numFmtId="49" fontId="2" fillId="8" borderId="40" xfId="0" applyNumberFormat="1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42" xfId="0" applyFont="1" applyFill="1" applyBorder="1" applyAlignment="1" applyProtection="1">
      <alignment horizontal="center"/>
    </xf>
    <xf numFmtId="49" fontId="3" fillId="0" borderId="50" xfId="0" applyNumberFormat="1" applyFont="1" applyFill="1" applyBorder="1" applyAlignment="1" applyProtection="1">
      <alignment horizontal="left"/>
    </xf>
    <xf numFmtId="49" fontId="3" fillId="0" borderId="59" xfId="0" applyNumberFormat="1" applyFont="1" applyFill="1" applyBorder="1" applyAlignment="1" applyProtection="1">
      <alignment horizontal="left"/>
    </xf>
    <xf numFmtId="49" fontId="3" fillId="3" borderId="50" xfId="0" applyNumberFormat="1" applyFont="1" applyFill="1" applyBorder="1" applyAlignment="1" applyProtection="1">
      <alignment horizontal="center" vertical="center" wrapText="1"/>
    </xf>
    <xf numFmtId="49" fontId="3" fillId="3" borderId="18" xfId="0" applyNumberFormat="1" applyFont="1" applyFill="1" applyBorder="1" applyAlignment="1" applyProtection="1">
      <alignment horizontal="center" vertical="center" wrapText="1"/>
    </xf>
    <xf numFmtId="49" fontId="3" fillId="3" borderId="21" xfId="0" applyNumberFormat="1" applyFont="1" applyFill="1" applyBorder="1" applyAlignment="1" applyProtection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 wrapText="1"/>
    </xf>
    <xf numFmtId="49" fontId="3" fillId="3" borderId="62" xfId="0" applyNumberFormat="1" applyFont="1" applyFill="1" applyBorder="1" applyAlignment="1" applyProtection="1">
      <alignment horizontal="center" vertical="center" wrapText="1"/>
    </xf>
    <xf numFmtId="49" fontId="3" fillId="3" borderId="69" xfId="0" applyNumberFormat="1" applyFont="1" applyFill="1" applyBorder="1" applyAlignment="1" applyProtection="1">
      <alignment horizontal="center" vertical="center" wrapText="1"/>
    </xf>
    <xf numFmtId="49" fontId="6" fillId="5" borderId="43" xfId="0" applyNumberFormat="1" applyFont="1" applyFill="1" applyBorder="1" applyAlignment="1" applyProtection="1">
      <alignment horizontal="left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</xf>
    <xf numFmtId="49" fontId="6" fillId="5" borderId="44" xfId="0" applyNumberFormat="1" applyFont="1" applyFill="1" applyBorder="1" applyAlignment="1" applyProtection="1">
      <alignment horizontal="left" vertical="center" wrapText="1"/>
    </xf>
    <xf numFmtId="0" fontId="7" fillId="3" borderId="82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3" fillId="5" borderId="45" xfId="0" applyFont="1" applyFill="1" applyBorder="1" applyAlignment="1" applyProtection="1">
      <alignment horizontal="left" vertical="center" wrapText="1"/>
    </xf>
    <xf numFmtId="0" fontId="3" fillId="5" borderId="35" xfId="0" applyFont="1" applyFill="1" applyBorder="1" applyAlignment="1" applyProtection="1">
      <alignment horizontal="left" vertical="center" wrapText="1"/>
    </xf>
    <xf numFmtId="0" fontId="3" fillId="11" borderId="0" xfId="0" applyFont="1" applyFill="1" applyBorder="1" applyAlignment="1" applyProtection="1">
      <alignment horizontal="center"/>
    </xf>
    <xf numFmtId="0" fontId="3" fillId="11" borderId="7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49" fontId="3" fillId="0" borderId="50" xfId="0" applyNumberFormat="1" applyFont="1" applyBorder="1" applyAlignment="1" applyProtection="1">
      <alignment horizontal="left"/>
    </xf>
    <xf numFmtId="49" fontId="3" fillId="0" borderId="59" xfId="0" applyNumberFormat="1" applyFont="1" applyBorder="1" applyAlignment="1" applyProtection="1">
      <alignment horizontal="left"/>
    </xf>
    <xf numFmtId="0" fontId="3" fillId="3" borderId="21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center" vertical="top" wrapText="1"/>
    </xf>
    <xf numFmtId="9" fontId="3" fillId="3" borderId="21" xfId="0" applyNumberFormat="1" applyFont="1" applyFill="1" applyBorder="1" applyAlignment="1" applyProtection="1">
      <alignment horizontal="center" vertical="top" wrapText="1"/>
    </xf>
    <xf numFmtId="0" fontId="3" fillId="12" borderId="21" xfId="0" applyFont="1" applyFill="1" applyBorder="1" applyAlignment="1" applyProtection="1">
      <alignment horizontal="center" vertical="top" wrapText="1"/>
    </xf>
    <xf numFmtId="0" fontId="3" fillId="12" borderId="0" xfId="0" applyFont="1" applyFill="1" applyBorder="1" applyAlignment="1" applyProtection="1">
      <alignment horizontal="center" vertical="top" wrapText="1"/>
    </xf>
    <xf numFmtId="0" fontId="3" fillId="12" borderId="7" xfId="0" applyFont="1" applyFill="1" applyBorder="1" applyAlignment="1" applyProtection="1">
      <alignment horizontal="center" vertical="top" wrapText="1"/>
    </xf>
    <xf numFmtId="0" fontId="3" fillId="3" borderId="51" xfId="0" applyFont="1" applyFill="1" applyBorder="1" applyAlignment="1" applyProtection="1">
      <alignment horizontal="center" vertical="top" wrapText="1"/>
    </xf>
    <xf numFmtId="0" fontId="3" fillId="3" borderId="52" xfId="0" applyFont="1" applyFill="1" applyBorder="1" applyAlignment="1" applyProtection="1">
      <alignment horizontal="center" vertical="top" wrapText="1"/>
    </xf>
    <xf numFmtId="0" fontId="3" fillId="3" borderId="53" xfId="0" applyFont="1" applyFill="1" applyBorder="1" applyAlignment="1" applyProtection="1">
      <alignment horizontal="center" vertical="top" wrapText="1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13" fillId="10" borderId="72" xfId="0" applyFont="1" applyFill="1" applyBorder="1" applyAlignment="1" applyProtection="1">
      <alignment horizontal="center"/>
    </xf>
    <xf numFmtId="0" fontId="13" fillId="10" borderId="55" xfId="0" applyFont="1" applyFill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72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9" fontId="3" fillId="3" borderId="0" xfId="0" applyNumberFormat="1" applyFont="1" applyFill="1" applyBorder="1" applyAlignment="1" applyProtection="1">
      <alignment horizontal="center"/>
    </xf>
    <xf numFmtId="9" fontId="3" fillId="3" borderId="7" xfId="0" applyNumberFormat="1" applyFont="1" applyFill="1" applyBorder="1" applyAlignment="1" applyProtection="1">
      <alignment horizontal="center"/>
    </xf>
    <xf numFmtId="0" fontId="3" fillId="7" borderId="72" xfId="0" applyFont="1" applyFill="1" applyBorder="1" applyAlignment="1" applyProtection="1">
      <alignment horizontal="center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49" fontId="3" fillId="3" borderId="81" xfId="0" applyNumberFormat="1" applyFont="1" applyFill="1" applyBorder="1" applyAlignment="1" applyProtection="1">
      <alignment horizontal="center" vertical="center" wrapText="1"/>
    </xf>
    <xf numFmtId="49" fontId="3" fillId="3" borderId="26" xfId="0" applyNumberFormat="1" applyFont="1" applyFill="1" applyBorder="1" applyAlignment="1" applyProtection="1">
      <alignment horizontal="center" vertical="center" wrapText="1"/>
    </xf>
    <xf numFmtId="49" fontId="3" fillId="3" borderId="64" xfId="0" applyNumberFormat="1" applyFont="1" applyFill="1" applyBorder="1" applyAlignment="1" applyProtection="1">
      <alignment horizontal="center" vertical="center" wrapText="1"/>
    </xf>
    <xf numFmtId="9" fontId="3" fillId="3" borderId="52" xfId="0" applyNumberFormat="1" applyFont="1" applyFill="1" applyBorder="1" applyAlignment="1" applyProtection="1">
      <alignment horizontal="center"/>
    </xf>
    <xf numFmtId="0" fontId="3" fillId="3" borderId="53" xfId="0" applyFont="1" applyFill="1" applyBorder="1" applyAlignment="1" applyProtection="1">
      <alignment horizontal="center"/>
    </xf>
    <xf numFmtId="0" fontId="13" fillId="10" borderId="54" xfId="0" applyFont="1" applyFill="1" applyBorder="1" applyAlignment="1" applyProtection="1">
      <alignment horizontal="center" vertical="center"/>
    </xf>
    <xf numFmtId="0" fontId="13" fillId="10" borderId="7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center" vertical="top" wrapText="1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52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left" vertical="top" wrapText="1"/>
    </xf>
    <xf numFmtId="0" fontId="3" fillId="5" borderId="46" xfId="0" applyFont="1" applyFill="1" applyBorder="1" applyAlignment="1" applyProtection="1">
      <alignment horizontal="left" vertical="center" wrapText="1"/>
    </xf>
    <xf numFmtId="0" fontId="3" fillId="5" borderId="36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9596-7F20-467D-BD10-13B41573BA90}">
  <sheetPr>
    <pageSetUpPr fitToPage="1"/>
  </sheetPr>
  <dimension ref="A1:S57"/>
  <sheetViews>
    <sheetView tabSelected="1" topLeftCell="A29" zoomScale="80" zoomScaleNormal="80" workbookViewId="0">
      <selection activeCell="H42" sqref="H42"/>
    </sheetView>
  </sheetViews>
  <sheetFormatPr defaultColWidth="9.1328125" defaultRowHeight="15.75" x14ac:dyDescent="0.55000000000000004"/>
  <cols>
    <col min="1" max="1" width="52.46484375" style="4" bestFit="1" customWidth="1"/>
    <col min="2" max="2" width="6.46484375" style="4" bestFit="1" customWidth="1"/>
    <col min="3" max="3" width="66.53125" style="4" bestFit="1" customWidth="1"/>
    <col min="4" max="6" width="11.46484375" style="4" bestFit="1" customWidth="1"/>
    <col min="7" max="7" width="12" style="4" bestFit="1" customWidth="1"/>
    <col min="8" max="8" width="11.46484375" style="4" bestFit="1" customWidth="1"/>
    <col min="9" max="11" width="10.1328125" style="4" bestFit="1" customWidth="1"/>
    <col min="12" max="15" width="14.53125" style="4" customWidth="1"/>
    <col min="16" max="17" width="11.86328125" style="4" bestFit="1" customWidth="1"/>
    <col min="18" max="19" width="15.46484375" style="4" bestFit="1" customWidth="1"/>
    <col min="20" max="16384" width="9.1328125" style="4"/>
  </cols>
  <sheetData>
    <row r="1" spans="1:16" ht="32.25" thickBot="1" x14ac:dyDescent="1.1499999999999999">
      <c r="A1" s="119" t="s">
        <v>0</v>
      </c>
      <c r="B1" s="120"/>
      <c r="C1" s="120"/>
      <c r="D1" s="120"/>
      <c r="E1" s="121"/>
      <c r="G1" s="193" t="s">
        <v>1</v>
      </c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6.149999999999999" thickBot="1" x14ac:dyDescent="0.6">
      <c r="A2" s="5"/>
      <c r="B2" s="6"/>
      <c r="C2" s="6"/>
      <c r="D2" s="6"/>
      <c r="E2" s="7"/>
      <c r="G2" s="122"/>
      <c r="H2" s="123"/>
      <c r="I2" s="123"/>
      <c r="J2" s="123"/>
      <c r="K2" s="123"/>
      <c r="L2" s="123"/>
      <c r="M2" s="123"/>
      <c r="N2" s="123"/>
      <c r="O2" s="123"/>
      <c r="P2" s="124"/>
    </row>
    <row r="3" spans="1:16" ht="16.149999999999999" thickBot="1" x14ac:dyDescent="0.6">
      <c r="A3" s="8" t="s">
        <v>2</v>
      </c>
      <c r="B3" s="9"/>
      <c r="C3" s="9"/>
      <c r="D3" s="9"/>
      <c r="E3" s="10"/>
      <c r="G3" s="125" t="s">
        <v>3</v>
      </c>
      <c r="H3" s="126"/>
      <c r="I3" s="126"/>
      <c r="J3" s="126"/>
      <c r="K3" s="126"/>
      <c r="L3" s="126"/>
      <c r="M3" s="126"/>
      <c r="N3" s="126"/>
      <c r="O3" s="126"/>
      <c r="P3" s="127"/>
    </row>
    <row r="4" spans="1:16" ht="16.5" customHeight="1" x14ac:dyDescent="0.55000000000000004">
      <c r="A4" s="128" t="s">
        <v>4</v>
      </c>
      <c r="B4" s="129"/>
      <c r="C4" s="2" t="s">
        <v>5</v>
      </c>
      <c r="D4" s="130" t="s">
        <v>6</v>
      </c>
      <c r="E4" s="131"/>
      <c r="G4" s="136" t="s">
        <v>7</v>
      </c>
      <c r="H4" s="137"/>
      <c r="I4" s="137"/>
      <c r="J4" s="137"/>
      <c r="K4" s="137"/>
      <c r="L4" s="137"/>
      <c r="M4" s="137"/>
      <c r="N4" s="137"/>
      <c r="O4" s="137"/>
      <c r="P4" s="138"/>
    </row>
    <row r="5" spans="1:16" ht="17.25" x14ac:dyDescent="0.55000000000000004">
      <c r="A5" s="115" t="s">
        <v>8</v>
      </c>
      <c r="B5" s="116"/>
      <c r="C5" s="1" t="s">
        <v>9</v>
      </c>
      <c r="D5" s="132"/>
      <c r="E5" s="133"/>
      <c r="G5" s="139" t="s">
        <v>10</v>
      </c>
      <c r="H5" s="140"/>
      <c r="I5" s="140" t="s">
        <v>11</v>
      </c>
      <c r="J5" s="140"/>
      <c r="K5" s="140"/>
      <c r="L5" s="11">
        <v>43831</v>
      </c>
      <c r="M5" s="11">
        <v>43862</v>
      </c>
      <c r="N5" s="11">
        <v>43891</v>
      </c>
      <c r="O5" s="11">
        <v>43922</v>
      </c>
      <c r="P5" s="12">
        <v>43952</v>
      </c>
    </row>
    <row r="6" spans="1:16" ht="17.25" x14ac:dyDescent="0.55000000000000004">
      <c r="A6" s="115" t="s">
        <v>12</v>
      </c>
      <c r="B6" s="116"/>
      <c r="C6" s="1" t="s">
        <v>13</v>
      </c>
      <c r="D6" s="132"/>
      <c r="E6" s="133"/>
      <c r="G6" s="141" t="s">
        <v>14</v>
      </c>
      <c r="H6" s="142"/>
      <c r="I6" s="106"/>
      <c r="J6" s="107"/>
      <c r="K6" s="107"/>
      <c r="L6" s="87">
        <v>0</v>
      </c>
      <c r="M6" s="88">
        <v>0</v>
      </c>
      <c r="N6" s="88">
        <v>0</v>
      </c>
      <c r="O6" s="88">
        <v>0</v>
      </c>
      <c r="P6" s="89">
        <v>0</v>
      </c>
    </row>
    <row r="7" spans="1:16" ht="17.25" x14ac:dyDescent="0.55000000000000004">
      <c r="A7" s="115" t="s">
        <v>15</v>
      </c>
      <c r="B7" s="116"/>
      <c r="C7" s="1" t="s">
        <v>16</v>
      </c>
      <c r="D7" s="132"/>
      <c r="E7" s="133"/>
      <c r="G7" s="194" t="s">
        <v>17</v>
      </c>
      <c r="H7" s="195"/>
      <c r="I7" s="108"/>
      <c r="J7" s="109"/>
      <c r="K7" s="109"/>
      <c r="L7" s="87">
        <v>0</v>
      </c>
      <c r="M7" s="88">
        <v>0</v>
      </c>
      <c r="N7" s="88">
        <v>0</v>
      </c>
      <c r="O7" s="88">
        <v>0</v>
      </c>
      <c r="P7" s="89">
        <v>0</v>
      </c>
    </row>
    <row r="8" spans="1:16" ht="17.25" x14ac:dyDescent="0.55000000000000004">
      <c r="A8" s="115" t="s">
        <v>18</v>
      </c>
      <c r="B8" s="116"/>
      <c r="C8" s="3" t="s">
        <v>19</v>
      </c>
      <c r="D8" s="132"/>
      <c r="E8" s="133"/>
      <c r="G8" s="194" t="s">
        <v>20</v>
      </c>
      <c r="H8" s="195"/>
      <c r="I8" s="108"/>
      <c r="J8" s="109"/>
      <c r="K8" s="109"/>
      <c r="L8" s="87">
        <v>0</v>
      </c>
      <c r="M8" s="88">
        <v>0</v>
      </c>
      <c r="N8" s="88">
        <v>0</v>
      </c>
      <c r="O8" s="88">
        <v>0</v>
      </c>
      <c r="P8" s="89">
        <v>0</v>
      </c>
    </row>
    <row r="9" spans="1:16" ht="17.25" x14ac:dyDescent="0.55000000000000004">
      <c r="A9" s="115" t="s">
        <v>21</v>
      </c>
      <c r="B9" s="116"/>
      <c r="C9" s="1" t="s">
        <v>22</v>
      </c>
      <c r="D9" s="132"/>
      <c r="E9" s="133"/>
      <c r="G9" s="194" t="s">
        <v>23</v>
      </c>
      <c r="H9" s="195"/>
      <c r="I9" s="108"/>
      <c r="J9" s="109"/>
      <c r="K9" s="109"/>
      <c r="L9" s="87">
        <v>0</v>
      </c>
      <c r="M9" s="88">
        <v>0</v>
      </c>
      <c r="N9" s="88">
        <v>0</v>
      </c>
      <c r="O9" s="88">
        <v>0</v>
      </c>
      <c r="P9" s="89">
        <v>0</v>
      </c>
    </row>
    <row r="10" spans="1:16" ht="17.25" x14ac:dyDescent="0.55000000000000004">
      <c r="A10" s="115" t="s">
        <v>24</v>
      </c>
      <c r="B10" s="116"/>
      <c r="C10" s="1" t="s">
        <v>25</v>
      </c>
      <c r="D10" s="132"/>
      <c r="E10" s="133"/>
      <c r="G10" s="194" t="s">
        <v>26</v>
      </c>
      <c r="H10" s="195"/>
      <c r="I10" s="108"/>
      <c r="J10" s="109"/>
      <c r="K10" s="109"/>
      <c r="L10" s="87">
        <v>0</v>
      </c>
      <c r="M10" s="88">
        <v>0</v>
      </c>
      <c r="N10" s="88">
        <v>0</v>
      </c>
      <c r="O10" s="88">
        <v>0</v>
      </c>
      <c r="P10" s="89">
        <v>0</v>
      </c>
    </row>
    <row r="11" spans="1:16" ht="17.25" x14ac:dyDescent="0.55000000000000004">
      <c r="A11" s="115" t="s">
        <v>88</v>
      </c>
      <c r="B11" s="116"/>
      <c r="C11" s="1" t="s">
        <v>89</v>
      </c>
      <c r="D11" s="132"/>
      <c r="E11" s="133"/>
      <c r="G11" s="194" t="s">
        <v>27</v>
      </c>
      <c r="H11" s="195"/>
      <c r="I11" s="108"/>
      <c r="J11" s="109"/>
      <c r="K11" s="109"/>
      <c r="L11" s="87">
        <v>0</v>
      </c>
      <c r="M11" s="88">
        <v>0</v>
      </c>
      <c r="N11" s="88">
        <v>0</v>
      </c>
      <c r="O11" s="88">
        <v>0</v>
      </c>
      <c r="P11" s="89">
        <v>0</v>
      </c>
    </row>
    <row r="12" spans="1:16" ht="17.25" x14ac:dyDescent="0.55000000000000004">
      <c r="A12" s="117" t="s">
        <v>28</v>
      </c>
      <c r="B12" s="118"/>
      <c r="C12" s="2" t="s">
        <v>85</v>
      </c>
      <c r="D12" s="134"/>
      <c r="E12" s="135"/>
      <c r="G12" s="194" t="s">
        <v>29</v>
      </c>
      <c r="H12" s="195"/>
      <c r="I12" s="108"/>
      <c r="J12" s="109"/>
      <c r="K12" s="109"/>
      <c r="L12" s="87">
        <v>0</v>
      </c>
      <c r="M12" s="88">
        <v>0</v>
      </c>
      <c r="N12" s="88">
        <v>0</v>
      </c>
      <c r="O12" s="88">
        <v>0</v>
      </c>
      <c r="P12" s="89">
        <v>0</v>
      </c>
    </row>
    <row r="13" spans="1:16" ht="17.25" x14ac:dyDescent="0.55000000000000004">
      <c r="A13" s="13"/>
      <c r="B13" s="14"/>
      <c r="C13" s="15"/>
      <c r="D13" s="16"/>
      <c r="E13" s="17"/>
      <c r="G13" s="194" t="s">
        <v>30</v>
      </c>
      <c r="H13" s="195"/>
      <c r="I13" s="108"/>
      <c r="J13" s="109"/>
      <c r="K13" s="109"/>
      <c r="L13" s="87">
        <v>0</v>
      </c>
      <c r="M13" s="88">
        <v>0</v>
      </c>
      <c r="N13" s="88">
        <v>0</v>
      </c>
      <c r="O13" s="88">
        <v>0</v>
      </c>
      <c r="P13" s="89">
        <v>0</v>
      </c>
    </row>
    <row r="14" spans="1:16" ht="17.25" x14ac:dyDescent="0.55000000000000004">
      <c r="A14" s="18" t="s">
        <v>31</v>
      </c>
      <c r="B14" s="19"/>
      <c r="C14" s="19"/>
      <c r="D14" s="19"/>
      <c r="E14" s="20"/>
      <c r="G14" s="194" t="s">
        <v>32</v>
      </c>
      <c r="H14" s="195"/>
      <c r="I14" s="108"/>
      <c r="J14" s="109"/>
      <c r="K14" s="109"/>
      <c r="L14" s="87">
        <v>0</v>
      </c>
      <c r="M14" s="88">
        <v>0</v>
      </c>
      <c r="N14" s="88">
        <v>0</v>
      </c>
      <c r="O14" s="88">
        <v>0</v>
      </c>
      <c r="P14" s="89">
        <v>0</v>
      </c>
    </row>
    <row r="15" spans="1:16" ht="16.350000000000001" customHeight="1" thickBot="1" x14ac:dyDescent="0.6">
      <c r="A15" s="148" t="s">
        <v>33</v>
      </c>
      <c r="B15" s="149"/>
      <c r="C15" s="104">
        <v>0</v>
      </c>
      <c r="D15" s="179" t="s">
        <v>6</v>
      </c>
      <c r="E15" s="131"/>
      <c r="G15" s="113" t="s">
        <v>32</v>
      </c>
      <c r="H15" s="114"/>
      <c r="I15" s="110"/>
      <c r="J15" s="111"/>
      <c r="K15" s="111"/>
      <c r="L15" s="90">
        <v>0</v>
      </c>
      <c r="M15" s="91">
        <v>0</v>
      </c>
      <c r="N15" s="91">
        <v>0</v>
      </c>
      <c r="O15" s="91">
        <v>0</v>
      </c>
      <c r="P15" s="92">
        <v>0</v>
      </c>
    </row>
    <row r="16" spans="1:16" ht="3.6" hidden="1" customHeight="1" thickBot="1" x14ac:dyDescent="0.6">
      <c r="A16" s="115"/>
      <c r="B16" s="116"/>
      <c r="C16" s="104">
        <v>0</v>
      </c>
      <c r="D16" s="180"/>
      <c r="E16" s="133"/>
      <c r="G16" s="21" t="s">
        <v>34</v>
      </c>
      <c r="H16" s="22"/>
      <c r="I16" s="23"/>
      <c r="J16" s="24"/>
      <c r="K16" s="24"/>
      <c r="L16" s="25">
        <f>SUM(L6:L9)</f>
        <v>0</v>
      </c>
      <c r="M16" s="26">
        <f>SUM(M6:M9)</f>
        <v>0</v>
      </c>
      <c r="N16" s="26">
        <f>SUM(N6:N9)</f>
        <v>0</v>
      </c>
      <c r="O16" s="26">
        <f>SUM(O6:O9)</f>
        <v>0</v>
      </c>
      <c r="P16" s="27">
        <f>SUM(P6:P9)</f>
        <v>0</v>
      </c>
    </row>
    <row r="17" spans="1:16" x14ac:dyDescent="0.55000000000000004">
      <c r="A17" s="115" t="s">
        <v>35</v>
      </c>
      <c r="B17" s="116"/>
      <c r="C17" s="104">
        <v>0</v>
      </c>
      <c r="D17" s="180"/>
      <c r="E17" s="133"/>
    </row>
    <row r="18" spans="1:16" x14ac:dyDescent="0.55000000000000004">
      <c r="A18" s="115" t="s">
        <v>36</v>
      </c>
      <c r="B18" s="116"/>
      <c r="C18" s="104">
        <v>0</v>
      </c>
      <c r="D18" s="180"/>
      <c r="E18" s="133"/>
      <c r="G18" s="28"/>
      <c r="H18" s="28"/>
      <c r="I18" s="28"/>
      <c r="J18" s="28"/>
    </row>
    <row r="19" spans="1:16" ht="16.149999999999999" thickBot="1" x14ac:dyDescent="0.6">
      <c r="A19" s="117" t="s">
        <v>37</v>
      </c>
      <c r="B19" s="118"/>
      <c r="C19" s="105">
        <v>0</v>
      </c>
      <c r="D19" s="181"/>
      <c r="E19" s="135"/>
      <c r="G19" s="28"/>
      <c r="H19" s="28"/>
      <c r="I19" s="28"/>
      <c r="J19" s="28"/>
    </row>
    <row r="20" spans="1:16" ht="16.149999999999999" thickBot="1" x14ac:dyDescent="0.6">
      <c r="A20" s="29" t="s">
        <v>38</v>
      </c>
      <c r="B20" s="30"/>
      <c r="C20" s="30"/>
      <c r="D20" s="31"/>
      <c r="E20" s="32"/>
      <c r="G20" s="184" t="s">
        <v>39</v>
      </c>
      <c r="H20" s="185"/>
      <c r="I20" s="185"/>
      <c r="J20" s="185"/>
      <c r="K20" s="162" t="s">
        <v>40</v>
      </c>
      <c r="L20" s="162"/>
      <c r="M20" s="162"/>
      <c r="N20" s="162"/>
      <c r="O20" s="162"/>
      <c r="P20" s="163"/>
    </row>
    <row r="21" spans="1:16" x14ac:dyDescent="0.55000000000000004">
      <c r="A21" s="33" t="s">
        <v>41</v>
      </c>
      <c r="B21" s="34"/>
      <c r="C21" s="34"/>
      <c r="D21" s="177" t="s">
        <v>42</v>
      </c>
      <c r="E21" s="178"/>
      <c r="G21" s="186" t="s">
        <v>87</v>
      </c>
      <c r="H21" s="187"/>
      <c r="I21" s="187"/>
      <c r="J21" s="188"/>
      <c r="K21" s="164"/>
      <c r="L21" s="165"/>
      <c r="M21" s="165"/>
      <c r="N21" s="165"/>
      <c r="O21" s="165"/>
      <c r="P21" s="166"/>
    </row>
    <row r="22" spans="1:16" x14ac:dyDescent="0.55000000000000004">
      <c r="A22" s="35" t="s">
        <v>86</v>
      </c>
      <c r="B22" s="36"/>
      <c r="C22" s="189" t="s">
        <v>87</v>
      </c>
      <c r="D22" s="191">
        <f>$P$38</f>
        <v>750000</v>
      </c>
      <c r="E22" s="192"/>
      <c r="G22" s="150" t="str">
        <f>IF($D$22&lt;1000001,"Yes","No")</f>
        <v>Yes</v>
      </c>
      <c r="H22" s="151"/>
      <c r="I22" s="151"/>
      <c r="J22" s="152"/>
      <c r="K22" s="167"/>
      <c r="L22" s="168"/>
      <c r="M22" s="168"/>
      <c r="N22" s="168"/>
      <c r="O22" s="168"/>
      <c r="P22" s="169"/>
    </row>
    <row r="23" spans="1:16" x14ac:dyDescent="0.55000000000000004">
      <c r="A23" s="35" t="s">
        <v>43</v>
      </c>
      <c r="B23" s="36"/>
      <c r="C23" s="189"/>
      <c r="D23" s="175">
        <f>($P$38-$P$34)/$P$34</f>
        <v>1.5</v>
      </c>
      <c r="E23" s="176"/>
      <c r="F23" s="37"/>
      <c r="G23" s="38"/>
      <c r="H23" s="39"/>
      <c r="I23" s="39"/>
      <c r="J23" s="39"/>
      <c r="K23" s="167"/>
      <c r="L23" s="168"/>
      <c r="M23" s="168"/>
      <c r="N23" s="168"/>
      <c r="O23" s="168"/>
      <c r="P23" s="169"/>
    </row>
    <row r="24" spans="1:16" x14ac:dyDescent="0.55000000000000004">
      <c r="A24" s="35" t="s">
        <v>44</v>
      </c>
      <c r="B24" s="36"/>
      <c r="C24" s="189"/>
      <c r="D24" s="175">
        <f>($Q$42-$Q$38)/$Q$38</f>
        <v>-0.58399999999999996</v>
      </c>
      <c r="E24" s="176"/>
      <c r="F24" s="37"/>
      <c r="G24" s="150" t="str">
        <f>IF($D$24&lt;-24%,"Yes","No")</f>
        <v>Yes</v>
      </c>
      <c r="H24" s="151"/>
      <c r="I24" s="151"/>
      <c r="J24" s="152"/>
      <c r="K24" s="167"/>
      <c r="L24" s="168"/>
      <c r="M24" s="168"/>
      <c r="N24" s="168"/>
      <c r="O24" s="168"/>
      <c r="P24" s="169"/>
    </row>
    <row r="25" spans="1:16" x14ac:dyDescent="0.55000000000000004">
      <c r="A25" s="35" t="s">
        <v>45</v>
      </c>
      <c r="B25" s="36"/>
      <c r="C25" s="189"/>
      <c r="D25" s="175">
        <f>($R$42-$R$38)/$R$38</f>
        <v>-0.6</v>
      </c>
      <c r="E25" s="176"/>
      <c r="G25" s="150" t="str">
        <f>IF($D$25&lt;-25%,"Yes","No")</f>
        <v>Yes</v>
      </c>
      <c r="H25" s="151"/>
      <c r="I25" s="151"/>
      <c r="J25" s="152"/>
      <c r="K25" s="167"/>
      <c r="L25" s="168"/>
      <c r="M25" s="168"/>
      <c r="N25" s="168"/>
      <c r="O25" s="168"/>
      <c r="P25" s="169"/>
    </row>
    <row r="26" spans="1:16" x14ac:dyDescent="0.55000000000000004">
      <c r="A26" s="35" t="s">
        <v>46</v>
      </c>
      <c r="B26" s="36"/>
      <c r="C26" s="189"/>
      <c r="D26" s="175">
        <f>SUM($D$54:$H$54)/5</f>
        <v>-0.52333333333333332</v>
      </c>
      <c r="E26" s="176"/>
      <c r="F26" s="40"/>
      <c r="G26" s="150" t="str">
        <f>IF($D$26&lt;-25%,"Yes","No")</f>
        <v>Yes</v>
      </c>
      <c r="H26" s="151"/>
      <c r="I26" s="151"/>
      <c r="J26" s="152"/>
      <c r="K26" s="167"/>
      <c r="L26" s="168"/>
      <c r="M26" s="168"/>
      <c r="N26" s="168"/>
      <c r="O26" s="168"/>
      <c r="P26" s="169"/>
    </row>
    <row r="27" spans="1:16" x14ac:dyDescent="0.55000000000000004">
      <c r="A27" s="35" t="s">
        <v>47</v>
      </c>
      <c r="B27" s="36"/>
      <c r="C27" s="189"/>
      <c r="D27" s="175" t="str">
        <f>IF(F54&lt;=-25%, "Yes", IF(G54&lt;=-25%, "Yes",IF(H54&lt;=-25%,"Yes","No")))</f>
        <v>Yes</v>
      </c>
      <c r="E27" s="176"/>
      <c r="F27" s="40"/>
      <c r="G27" s="153" t="str">
        <f>$D$27</f>
        <v>Yes</v>
      </c>
      <c r="H27" s="151"/>
      <c r="I27" s="151"/>
      <c r="J27" s="152"/>
      <c r="K27" s="167"/>
      <c r="L27" s="168"/>
      <c r="M27" s="168"/>
      <c r="N27" s="168"/>
      <c r="O27" s="168"/>
      <c r="P27" s="169"/>
    </row>
    <row r="28" spans="1:16" x14ac:dyDescent="0.55000000000000004">
      <c r="A28" s="35" t="s">
        <v>48</v>
      </c>
      <c r="B28" s="36"/>
      <c r="C28" s="189"/>
      <c r="D28" s="175">
        <f>AVERAGE(D55:H55)</f>
        <v>-0.26</v>
      </c>
      <c r="E28" s="176"/>
      <c r="F28" s="40"/>
      <c r="G28" s="154" t="str">
        <f>IF($D$28&lt;-25%,"Yes","No")</f>
        <v>Yes</v>
      </c>
      <c r="H28" s="155"/>
      <c r="I28" s="155"/>
      <c r="J28" s="156"/>
      <c r="K28" s="167"/>
      <c r="L28" s="168"/>
      <c r="M28" s="168"/>
      <c r="N28" s="168"/>
      <c r="O28" s="168"/>
      <c r="P28" s="169"/>
    </row>
    <row r="29" spans="1:16" ht="16.149999999999999" thickBot="1" x14ac:dyDescent="0.6">
      <c r="A29" s="41" t="s">
        <v>49</v>
      </c>
      <c r="B29" s="42"/>
      <c r="C29" s="190"/>
      <c r="D29" s="182">
        <f>$H$56</f>
        <v>-2.2166666666666668</v>
      </c>
      <c r="E29" s="183"/>
      <c r="F29" s="40"/>
      <c r="G29" s="157" t="str">
        <f>IF($D$29&lt;=-25%,"Yes","No")</f>
        <v>Yes</v>
      </c>
      <c r="H29" s="158"/>
      <c r="I29" s="158"/>
      <c r="J29" s="159"/>
      <c r="K29" s="170"/>
      <c r="L29" s="171"/>
      <c r="M29" s="171"/>
      <c r="N29" s="171"/>
      <c r="O29" s="171"/>
      <c r="P29" s="172"/>
    </row>
    <row r="32" spans="1:16" ht="18.399999999999999" thickBot="1" x14ac:dyDescent="0.6">
      <c r="A32" s="43" t="s">
        <v>50</v>
      </c>
      <c r="F32" s="44" t="s">
        <v>51</v>
      </c>
      <c r="G32" s="45"/>
      <c r="H32" s="45"/>
      <c r="I32" s="45"/>
      <c r="J32" s="45"/>
    </row>
    <row r="33" spans="1:19" ht="69" x14ac:dyDescent="0.55000000000000004">
      <c r="A33" s="46"/>
      <c r="B33" s="47"/>
      <c r="C33" s="48"/>
      <c r="D33" s="49" t="s">
        <v>52</v>
      </c>
      <c r="E33" s="49" t="s">
        <v>53</v>
      </c>
      <c r="F33" s="49" t="s">
        <v>54</v>
      </c>
      <c r="G33" s="49" t="s">
        <v>55</v>
      </c>
      <c r="H33" s="49" t="s">
        <v>56</v>
      </c>
      <c r="I33" s="49" t="s">
        <v>57</v>
      </c>
      <c r="J33" s="49" t="s">
        <v>58</v>
      </c>
      <c r="K33" s="49" t="s">
        <v>59</v>
      </c>
      <c r="L33" s="49" t="s">
        <v>60</v>
      </c>
      <c r="M33" s="49" t="s">
        <v>61</v>
      </c>
      <c r="N33" s="49" t="s">
        <v>62</v>
      </c>
      <c r="O33" s="49" t="s">
        <v>63</v>
      </c>
      <c r="P33" s="50" t="s">
        <v>64</v>
      </c>
      <c r="Q33" s="49" t="s">
        <v>65</v>
      </c>
      <c r="R33" s="49" t="s">
        <v>66</v>
      </c>
      <c r="S33" s="51" t="s">
        <v>67</v>
      </c>
    </row>
    <row r="34" spans="1:19" ht="17.25" x14ac:dyDescent="0.55000000000000004">
      <c r="A34" s="173" t="s">
        <v>68</v>
      </c>
      <c r="B34" s="145">
        <v>2018</v>
      </c>
      <c r="C34" s="52" t="s">
        <v>69</v>
      </c>
      <c r="D34" s="93">
        <v>20000</v>
      </c>
      <c r="E34" s="93">
        <v>20000</v>
      </c>
      <c r="F34" s="93">
        <v>30000</v>
      </c>
      <c r="G34" s="93">
        <v>30000</v>
      </c>
      <c r="H34" s="93">
        <v>30000</v>
      </c>
      <c r="I34" s="93">
        <v>30000</v>
      </c>
      <c r="J34" s="93">
        <v>30000</v>
      </c>
      <c r="K34" s="93">
        <v>30000</v>
      </c>
      <c r="L34" s="93">
        <v>20000</v>
      </c>
      <c r="M34" s="93">
        <v>20000</v>
      </c>
      <c r="N34" s="93">
        <v>20000</v>
      </c>
      <c r="O34" s="94">
        <v>20000</v>
      </c>
      <c r="P34" s="53">
        <f>SUM(D34:O34)</f>
        <v>300000</v>
      </c>
      <c r="Q34" s="53">
        <f>P34/12</f>
        <v>25000</v>
      </c>
      <c r="R34" s="53">
        <f>SUM(D34:H34)</f>
        <v>130000</v>
      </c>
      <c r="S34" s="54">
        <f>SUM(F34:H34)</f>
        <v>90000</v>
      </c>
    </row>
    <row r="35" spans="1:19" ht="17.25" x14ac:dyDescent="0.55000000000000004">
      <c r="A35" s="173"/>
      <c r="B35" s="146"/>
      <c r="C35" s="14" t="s">
        <v>70</v>
      </c>
      <c r="D35" s="95">
        <v>10000</v>
      </c>
      <c r="E35" s="95">
        <v>10000</v>
      </c>
      <c r="F35" s="95">
        <v>10000</v>
      </c>
      <c r="G35" s="95">
        <v>10000</v>
      </c>
      <c r="H35" s="95">
        <v>10000</v>
      </c>
      <c r="I35" s="95">
        <v>10000</v>
      </c>
      <c r="J35" s="95">
        <v>10000</v>
      </c>
      <c r="K35" s="95">
        <v>10000</v>
      </c>
      <c r="L35" s="95">
        <v>10000</v>
      </c>
      <c r="M35" s="95">
        <v>10000</v>
      </c>
      <c r="N35" s="95">
        <v>10000</v>
      </c>
      <c r="O35" s="96">
        <v>10000</v>
      </c>
      <c r="P35" s="55">
        <f>SUM(D35:O35)</f>
        <v>120000</v>
      </c>
      <c r="Q35" s="55">
        <f>P35/12</f>
        <v>10000</v>
      </c>
      <c r="R35" s="55">
        <f t="shared" ref="R35:R36" si="0">SUM(D35:H35)</f>
        <v>50000</v>
      </c>
      <c r="S35" s="54">
        <f t="shared" ref="S35:S36" si="1">SUM(F35:H35)</f>
        <v>30000</v>
      </c>
    </row>
    <row r="36" spans="1:19" ht="17.25" x14ac:dyDescent="0.55000000000000004">
      <c r="A36" s="173"/>
      <c r="B36" s="146"/>
      <c r="C36" s="56" t="s">
        <v>71</v>
      </c>
      <c r="D36" s="57">
        <f>D34-D35</f>
        <v>10000</v>
      </c>
      <c r="E36" s="57">
        <f t="shared" ref="E36:Q36" si="2">E34-E35</f>
        <v>10000</v>
      </c>
      <c r="F36" s="57">
        <f t="shared" si="2"/>
        <v>20000</v>
      </c>
      <c r="G36" s="57">
        <f t="shared" si="2"/>
        <v>20000</v>
      </c>
      <c r="H36" s="57">
        <f t="shared" si="2"/>
        <v>20000</v>
      </c>
      <c r="I36" s="57">
        <f t="shared" si="2"/>
        <v>20000</v>
      </c>
      <c r="J36" s="57">
        <f t="shared" si="2"/>
        <v>20000</v>
      </c>
      <c r="K36" s="57">
        <f t="shared" si="2"/>
        <v>20000</v>
      </c>
      <c r="L36" s="58">
        <f t="shared" si="2"/>
        <v>10000</v>
      </c>
      <c r="M36" s="57">
        <f t="shared" si="2"/>
        <v>10000</v>
      </c>
      <c r="N36" s="57">
        <f t="shared" si="2"/>
        <v>10000</v>
      </c>
      <c r="O36" s="59">
        <f t="shared" si="2"/>
        <v>10000</v>
      </c>
      <c r="P36" s="60">
        <f t="shared" si="2"/>
        <v>180000</v>
      </c>
      <c r="Q36" s="60">
        <f t="shared" si="2"/>
        <v>15000</v>
      </c>
      <c r="R36" s="60">
        <f t="shared" si="0"/>
        <v>80000</v>
      </c>
      <c r="S36" s="61">
        <f t="shared" si="1"/>
        <v>60000</v>
      </c>
    </row>
    <row r="37" spans="1:19" x14ac:dyDescent="0.55000000000000004">
      <c r="A37" s="173"/>
      <c r="B37" s="147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64"/>
      <c r="R37" s="64"/>
      <c r="S37" s="65"/>
    </row>
    <row r="38" spans="1:19" ht="17.25" x14ac:dyDescent="0.55000000000000004">
      <c r="A38" s="173"/>
      <c r="B38" s="145">
        <v>2019</v>
      </c>
      <c r="C38" s="52" t="s">
        <v>69</v>
      </c>
      <c r="D38" s="93">
        <v>50000</v>
      </c>
      <c r="E38" s="93">
        <v>50000</v>
      </c>
      <c r="F38" s="93">
        <v>50000</v>
      </c>
      <c r="G38" s="93">
        <v>100000</v>
      </c>
      <c r="H38" s="93">
        <v>75000</v>
      </c>
      <c r="I38" s="93">
        <v>75000</v>
      </c>
      <c r="J38" s="93">
        <v>75000</v>
      </c>
      <c r="K38" s="93">
        <v>75000</v>
      </c>
      <c r="L38" s="93">
        <v>50000</v>
      </c>
      <c r="M38" s="93">
        <v>50000</v>
      </c>
      <c r="N38" s="93">
        <v>50000</v>
      </c>
      <c r="O38" s="94">
        <v>50000</v>
      </c>
      <c r="P38" s="53">
        <f>SUM(D38:O38)</f>
        <v>750000</v>
      </c>
      <c r="Q38" s="53">
        <f>P38/12</f>
        <v>62500</v>
      </c>
      <c r="R38" s="53">
        <f>SUM(D38:H38)</f>
        <v>325000</v>
      </c>
      <c r="S38" s="54">
        <f t="shared" ref="S38:S40" si="3">SUM(F38:H38)</f>
        <v>225000</v>
      </c>
    </row>
    <row r="39" spans="1:19" ht="17.25" x14ac:dyDescent="0.55000000000000004">
      <c r="A39" s="173"/>
      <c r="B39" s="146"/>
      <c r="C39" s="14" t="s">
        <v>70</v>
      </c>
      <c r="D39" s="95">
        <v>10000</v>
      </c>
      <c r="E39" s="95">
        <v>10000</v>
      </c>
      <c r="F39" s="95">
        <v>10000</v>
      </c>
      <c r="G39" s="95">
        <v>10000</v>
      </c>
      <c r="H39" s="95">
        <v>10000</v>
      </c>
      <c r="I39" s="95">
        <v>10000</v>
      </c>
      <c r="J39" s="95">
        <v>10000</v>
      </c>
      <c r="K39" s="95">
        <v>10000</v>
      </c>
      <c r="L39" s="95">
        <v>10000</v>
      </c>
      <c r="M39" s="95">
        <v>10000</v>
      </c>
      <c r="N39" s="95">
        <v>10000</v>
      </c>
      <c r="O39" s="96">
        <v>10000</v>
      </c>
      <c r="P39" s="55">
        <f>SUM(D39:O39)</f>
        <v>120000</v>
      </c>
      <c r="Q39" s="55">
        <f>P39/12</f>
        <v>10000</v>
      </c>
      <c r="R39" s="55">
        <f>SUM(D39:H39)</f>
        <v>50000</v>
      </c>
      <c r="S39" s="54">
        <f t="shared" si="3"/>
        <v>30000</v>
      </c>
    </row>
    <row r="40" spans="1:19" ht="17.25" x14ac:dyDescent="0.55000000000000004">
      <c r="A40" s="173"/>
      <c r="B40" s="146"/>
      <c r="C40" s="56" t="s">
        <v>71</v>
      </c>
      <c r="D40" s="57">
        <f>D38-D39</f>
        <v>40000</v>
      </c>
      <c r="E40" s="57">
        <f t="shared" ref="E40:Q40" si="4">E38-E39</f>
        <v>40000</v>
      </c>
      <c r="F40" s="57">
        <f t="shared" si="4"/>
        <v>40000</v>
      </c>
      <c r="G40" s="57">
        <f t="shared" si="4"/>
        <v>90000</v>
      </c>
      <c r="H40" s="57">
        <f t="shared" si="4"/>
        <v>65000</v>
      </c>
      <c r="I40" s="57">
        <f t="shared" si="4"/>
        <v>65000</v>
      </c>
      <c r="J40" s="57">
        <f t="shared" si="4"/>
        <v>65000</v>
      </c>
      <c r="K40" s="57">
        <f t="shared" si="4"/>
        <v>65000</v>
      </c>
      <c r="L40" s="66">
        <f t="shared" si="4"/>
        <v>40000</v>
      </c>
      <c r="M40" s="57">
        <f t="shared" si="4"/>
        <v>40000</v>
      </c>
      <c r="N40" s="57">
        <f t="shared" si="4"/>
        <v>40000</v>
      </c>
      <c r="O40" s="59">
        <f t="shared" si="4"/>
        <v>40000</v>
      </c>
      <c r="P40" s="60">
        <f t="shared" si="4"/>
        <v>630000</v>
      </c>
      <c r="Q40" s="60">
        <f t="shared" si="4"/>
        <v>52500</v>
      </c>
      <c r="R40" s="60">
        <f t="shared" ref="R40" si="5">SUM(D40:H40)</f>
        <v>275000</v>
      </c>
      <c r="S40" s="61">
        <f t="shared" si="3"/>
        <v>195000</v>
      </c>
    </row>
    <row r="41" spans="1:19" x14ac:dyDescent="0.55000000000000004">
      <c r="A41" s="173"/>
      <c r="B41" s="147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64"/>
      <c r="R41" s="64"/>
      <c r="S41" s="65"/>
    </row>
    <row r="42" spans="1:19" ht="17.25" x14ac:dyDescent="0.55000000000000004">
      <c r="A42" s="173"/>
      <c r="B42" s="145">
        <v>2020</v>
      </c>
      <c r="C42" s="52" t="s">
        <v>69</v>
      </c>
      <c r="D42" s="93">
        <v>50000</v>
      </c>
      <c r="E42" s="93">
        <v>30000</v>
      </c>
      <c r="F42" s="93">
        <v>25000</v>
      </c>
      <c r="G42" s="93">
        <v>15000</v>
      </c>
      <c r="H42" s="93">
        <v>10000</v>
      </c>
      <c r="I42" s="67"/>
      <c r="J42" s="67"/>
      <c r="K42" s="67"/>
      <c r="L42" s="67"/>
      <c r="M42" s="67"/>
      <c r="N42" s="67"/>
      <c r="O42" s="67"/>
      <c r="P42" s="53">
        <f>SUM(D42:H42)</f>
        <v>130000</v>
      </c>
      <c r="Q42" s="53">
        <f>P42/5</f>
        <v>26000</v>
      </c>
      <c r="R42" s="53">
        <f>SUM(D42:H42)</f>
        <v>130000</v>
      </c>
      <c r="S42" s="54">
        <f t="shared" ref="S42:S44" si="6">SUM(F42:H42)</f>
        <v>50000</v>
      </c>
    </row>
    <row r="43" spans="1:19" ht="17.25" x14ac:dyDescent="0.55000000000000004">
      <c r="A43" s="173"/>
      <c r="B43" s="146"/>
      <c r="C43" s="14" t="s">
        <v>70</v>
      </c>
      <c r="D43" s="95">
        <v>10000</v>
      </c>
      <c r="E43" s="95">
        <v>10000</v>
      </c>
      <c r="F43" s="95">
        <v>10000</v>
      </c>
      <c r="G43" s="95">
        <v>10000</v>
      </c>
      <c r="H43" s="95">
        <v>10000</v>
      </c>
      <c r="I43" s="67"/>
      <c r="J43" s="67"/>
      <c r="K43" s="67"/>
      <c r="L43" s="67"/>
      <c r="M43" s="67"/>
      <c r="N43" s="67"/>
      <c r="O43" s="67"/>
      <c r="P43" s="55">
        <f>SUM(D43:H43)</f>
        <v>50000</v>
      </c>
      <c r="Q43" s="55">
        <f>P43/5</f>
        <v>10000</v>
      </c>
      <c r="R43" s="55">
        <f>SUM(D43:H43)</f>
        <v>50000</v>
      </c>
      <c r="S43" s="54">
        <f t="shared" si="6"/>
        <v>30000</v>
      </c>
    </row>
    <row r="44" spans="1:19" ht="17.25" x14ac:dyDescent="0.55000000000000004">
      <c r="A44" s="173"/>
      <c r="B44" s="146"/>
      <c r="C44" s="56" t="s">
        <v>71</v>
      </c>
      <c r="D44" s="57">
        <f>D42-D43</f>
        <v>40000</v>
      </c>
      <c r="E44" s="57">
        <f t="shared" ref="E44:H44" si="7">E42-E43</f>
        <v>20000</v>
      </c>
      <c r="F44" s="57">
        <f t="shared" si="7"/>
        <v>15000</v>
      </c>
      <c r="G44" s="57">
        <f t="shared" si="7"/>
        <v>5000</v>
      </c>
      <c r="H44" s="57">
        <f t="shared" si="7"/>
        <v>0</v>
      </c>
      <c r="I44" s="68"/>
      <c r="J44" s="68"/>
      <c r="K44" s="68"/>
      <c r="L44" s="68"/>
      <c r="M44" s="68"/>
      <c r="N44" s="68"/>
      <c r="O44" s="68"/>
      <c r="P44" s="60">
        <f t="shared" ref="P44:Q44" si="8">P42-P43</f>
        <v>80000</v>
      </c>
      <c r="Q44" s="60">
        <f t="shared" si="8"/>
        <v>16000</v>
      </c>
      <c r="R44" s="60">
        <f t="shared" ref="R44" si="9">SUM(D44:H44)</f>
        <v>80000</v>
      </c>
      <c r="S44" s="61">
        <f t="shared" si="6"/>
        <v>20000</v>
      </c>
    </row>
    <row r="45" spans="1:19" x14ac:dyDescent="0.55000000000000004">
      <c r="A45" s="174"/>
      <c r="B45" s="14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9"/>
      <c r="Q45" s="69"/>
      <c r="R45" s="69"/>
      <c r="S45" s="70"/>
    </row>
    <row r="46" spans="1:19" x14ac:dyDescent="0.55000000000000004">
      <c r="A46" s="160" t="s">
        <v>72</v>
      </c>
      <c r="B46" s="7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2"/>
      <c r="Q46" s="73"/>
      <c r="R46" s="74"/>
      <c r="S46" s="75"/>
    </row>
    <row r="47" spans="1:19" x14ac:dyDescent="0.55000000000000004">
      <c r="A47" s="161"/>
      <c r="B47" s="71"/>
      <c r="C47" s="14" t="s">
        <v>73</v>
      </c>
      <c r="D47" s="76">
        <f>$Q$38</f>
        <v>62500</v>
      </c>
      <c r="E47" s="76">
        <f>$Q$38</f>
        <v>62500</v>
      </c>
      <c r="F47" s="76">
        <f>$Q$38</f>
        <v>62500</v>
      </c>
      <c r="G47" s="76">
        <f>$Q$38</f>
        <v>62500</v>
      </c>
      <c r="H47" s="76">
        <f>$Q$38</f>
        <v>62500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4"/>
    </row>
    <row r="48" spans="1:19" x14ac:dyDescent="0.55000000000000004">
      <c r="A48" s="161"/>
      <c r="B48" s="71"/>
      <c r="C48" s="14" t="s">
        <v>74</v>
      </c>
      <c r="D48" s="76">
        <f>$Q$42</f>
        <v>26000</v>
      </c>
      <c r="E48" s="76">
        <f>$Q$42</f>
        <v>26000</v>
      </c>
      <c r="F48" s="76">
        <f>$Q$42</f>
        <v>26000</v>
      </c>
      <c r="G48" s="76">
        <f>$Q$42</f>
        <v>26000</v>
      </c>
      <c r="H48" s="76">
        <f>$Q$42</f>
        <v>26000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x14ac:dyDescent="0.55000000000000004">
      <c r="A49" s="161"/>
      <c r="B49" s="71"/>
      <c r="C49" s="14" t="s">
        <v>75</v>
      </c>
      <c r="D49" s="76">
        <f>$D$48-$D$47</f>
        <v>-36500</v>
      </c>
      <c r="E49" s="76">
        <f t="shared" ref="E49:H49" si="10">E48-E47</f>
        <v>-36500</v>
      </c>
      <c r="F49" s="76">
        <f t="shared" si="10"/>
        <v>-36500</v>
      </c>
      <c r="G49" s="76">
        <f t="shared" si="10"/>
        <v>-36500</v>
      </c>
      <c r="H49" s="76">
        <f t="shared" si="10"/>
        <v>-36500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x14ac:dyDescent="0.55000000000000004">
      <c r="A50" s="161"/>
      <c r="B50" s="71"/>
      <c r="C50" s="14" t="s">
        <v>76</v>
      </c>
      <c r="D50" s="77">
        <f>$D$48/$D$47-1</f>
        <v>-0.58400000000000007</v>
      </c>
      <c r="E50" s="77">
        <f t="shared" ref="E50:H50" si="11">E48/E47-1</f>
        <v>-0.58400000000000007</v>
      </c>
      <c r="F50" s="77">
        <f t="shared" si="11"/>
        <v>-0.58400000000000007</v>
      </c>
      <c r="G50" s="77">
        <f t="shared" si="11"/>
        <v>-0.58400000000000007</v>
      </c>
      <c r="H50" s="77">
        <f t="shared" si="11"/>
        <v>-0.58400000000000007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51" spans="1:19" x14ac:dyDescent="0.55000000000000004">
      <c r="A51" s="161"/>
      <c r="B51" s="71"/>
      <c r="C51" s="14" t="s">
        <v>77</v>
      </c>
      <c r="D51" s="78">
        <f>$D$38</f>
        <v>50000</v>
      </c>
      <c r="E51" s="78">
        <f>E38</f>
        <v>50000</v>
      </c>
      <c r="F51" s="78">
        <f>F38</f>
        <v>50000</v>
      </c>
      <c r="G51" s="78">
        <f>G38</f>
        <v>100000</v>
      </c>
      <c r="H51" s="78">
        <f>H38</f>
        <v>75000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4"/>
    </row>
    <row r="52" spans="1:19" x14ac:dyDescent="0.55000000000000004">
      <c r="A52" s="161"/>
      <c r="B52" s="71"/>
      <c r="C52" s="14" t="s">
        <v>78</v>
      </c>
      <c r="D52" s="79">
        <f>$D$42</f>
        <v>50000</v>
      </c>
      <c r="E52" s="79">
        <f>E42</f>
        <v>30000</v>
      </c>
      <c r="F52" s="79">
        <f>F42</f>
        <v>25000</v>
      </c>
      <c r="G52" s="103">
        <f>G42</f>
        <v>15000</v>
      </c>
      <c r="H52" s="103">
        <f>H42</f>
        <v>10000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80"/>
    </row>
    <row r="53" spans="1:19" x14ac:dyDescent="0.55000000000000004">
      <c r="A53" s="161"/>
      <c r="B53" s="71"/>
      <c r="C53" s="14" t="s">
        <v>79</v>
      </c>
      <c r="D53" s="79">
        <f>$D$52-$D$51</f>
        <v>0</v>
      </c>
      <c r="E53" s="79">
        <f t="shared" ref="E53:H53" si="12">E52-E51</f>
        <v>-20000</v>
      </c>
      <c r="F53" s="79">
        <f t="shared" si="12"/>
        <v>-25000</v>
      </c>
      <c r="G53" s="79">
        <f t="shared" si="12"/>
        <v>-85000</v>
      </c>
      <c r="H53" s="79">
        <f t="shared" si="12"/>
        <v>-65000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80"/>
    </row>
    <row r="54" spans="1:19" x14ac:dyDescent="0.55000000000000004">
      <c r="A54" s="161"/>
      <c r="B54" s="71"/>
      <c r="C54" s="14" t="s">
        <v>80</v>
      </c>
      <c r="D54" s="77">
        <f>D52/D51-1</f>
        <v>0</v>
      </c>
      <c r="E54" s="77">
        <f t="shared" ref="E54:H54" si="13">E52/E51-1</f>
        <v>-0.4</v>
      </c>
      <c r="F54" s="77">
        <f t="shared" si="13"/>
        <v>-0.5</v>
      </c>
      <c r="G54" s="77">
        <f t="shared" si="13"/>
        <v>-0.85</v>
      </c>
      <c r="H54" s="77">
        <f t="shared" si="13"/>
        <v>-0.8666666666666667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80"/>
    </row>
    <row r="55" spans="1:19" x14ac:dyDescent="0.55000000000000004">
      <c r="A55" s="99"/>
      <c r="B55" s="71"/>
      <c r="C55" s="14" t="s">
        <v>81</v>
      </c>
      <c r="D55" s="77">
        <f>D52/O38-1</f>
        <v>0</v>
      </c>
      <c r="E55" s="102">
        <f>IFERROR(E52/D52-1,-1)</f>
        <v>-0.4</v>
      </c>
      <c r="F55" s="102">
        <f>IFERROR(F52/E52-1,-1)</f>
        <v>-0.16666666666666663</v>
      </c>
      <c r="G55" s="112">
        <f>IFERROR(G52/F52-1,-1)</f>
        <v>-0.4</v>
      </c>
      <c r="H55" s="112">
        <f>IFERROR(H52/G52-1,-1)</f>
        <v>-0.33333333333333337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80"/>
    </row>
    <row r="56" spans="1:19" ht="16.149999999999999" thickBot="1" x14ac:dyDescent="0.6">
      <c r="A56" s="81"/>
      <c r="B56" s="82"/>
      <c r="C56" s="83" t="s">
        <v>82</v>
      </c>
      <c r="D56" s="42"/>
      <c r="E56" s="42"/>
      <c r="F56" s="42"/>
      <c r="G56" s="42"/>
      <c r="H56" s="84">
        <f>SUM(F54:H54)</f>
        <v>-2.2166666666666668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</row>
    <row r="57" spans="1:19" x14ac:dyDescent="0.55000000000000004">
      <c r="E57" s="37"/>
      <c r="F57" s="112"/>
      <c r="G57" s="112"/>
      <c r="H57" s="112"/>
    </row>
  </sheetData>
  <sheetProtection algorithmName="SHA-512" hashValue="PMgFGqbYbTYQPcyIFQU728cQfJhpAG1qYZ/uRAGFEugcL3YhSLIZ0xD8Aiy2jce4cVMubVt9wHIE2MhHZUVJyA==" saltValue="O8K5zSsCIoO6ZDLHzqHx9w==" spinCount="100000" sheet="1" scenarios="1" selectLockedCells="1"/>
  <mergeCells count="59">
    <mergeCell ref="G1:P1"/>
    <mergeCell ref="A12:B12"/>
    <mergeCell ref="G12:H12"/>
    <mergeCell ref="G13:H13"/>
    <mergeCell ref="G14:H14"/>
    <mergeCell ref="G9:H9"/>
    <mergeCell ref="G10:H10"/>
    <mergeCell ref="A11:B11"/>
    <mergeCell ref="G11:H11"/>
    <mergeCell ref="A10:B10"/>
    <mergeCell ref="G7:H7"/>
    <mergeCell ref="A8:B8"/>
    <mergeCell ref="G8:H8"/>
    <mergeCell ref="A9:B9"/>
    <mergeCell ref="D29:E29"/>
    <mergeCell ref="G20:J20"/>
    <mergeCell ref="G21:J21"/>
    <mergeCell ref="B38:B41"/>
    <mergeCell ref="D25:E25"/>
    <mergeCell ref="D23:E23"/>
    <mergeCell ref="D24:E24"/>
    <mergeCell ref="D27:E27"/>
    <mergeCell ref="D26:E26"/>
    <mergeCell ref="G26:J26"/>
    <mergeCell ref="C22:C29"/>
    <mergeCell ref="D22:E22"/>
    <mergeCell ref="G22:J22"/>
    <mergeCell ref="I47:S51"/>
    <mergeCell ref="B42:B45"/>
    <mergeCell ref="A15:B16"/>
    <mergeCell ref="G24:J24"/>
    <mergeCell ref="G25:J25"/>
    <mergeCell ref="G27:J27"/>
    <mergeCell ref="G28:J28"/>
    <mergeCell ref="G29:J29"/>
    <mergeCell ref="A46:A54"/>
    <mergeCell ref="K20:P20"/>
    <mergeCell ref="K21:P29"/>
    <mergeCell ref="A34:A45"/>
    <mergeCell ref="B34:B37"/>
    <mergeCell ref="D28:E28"/>
    <mergeCell ref="D21:E21"/>
    <mergeCell ref="D15:E19"/>
    <mergeCell ref="G15:H15"/>
    <mergeCell ref="A17:B17"/>
    <mergeCell ref="A18:B18"/>
    <mergeCell ref="A19:B19"/>
    <mergeCell ref="A1:E1"/>
    <mergeCell ref="G2:P2"/>
    <mergeCell ref="G3:P3"/>
    <mergeCell ref="A4:B4"/>
    <mergeCell ref="D4:E12"/>
    <mergeCell ref="G4:P4"/>
    <mergeCell ref="A5:B5"/>
    <mergeCell ref="G5:H5"/>
    <mergeCell ref="I5:K5"/>
    <mergeCell ref="A6:B6"/>
    <mergeCell ref="G6:H6"/>
    <mergeCell ref="A7:B7"/>
  </mergeCells>
  <conditionalFormatting sqref="L6:R16">
    <cfRule type="cellIs" dxfId="37" priority="68" stopIfTrue="1" operator="lessThan">
      <formula>0</formula>
    </cfRule>
  </conditionalFormatting>
  <conditionalFormatting sqref="S6:S16">
    <cfRule type="cellIs" dxfId="36" priority="47" stopIfTrue="1" operator="lessThan">
      <formula>0</formula>
    </cfRule>
  </conditionalFormatting>
  <conditionalFormatting sqref="S40">
    <cfRule type="cellIs" dxfId="35" priority="16" stopIfTrue="1" operator="lessThan">
      <formula>0</formula>
    </cfRule>
  </conditionalFormatting>
  <conditionalFormatting sqref="D35:K35 G40:O40 D36:Q36 G39:K39 D39:F40 D43:H44 P34:Q34 P38:Q38">
    <cfRule type="cellIs" dxfId="34" priority="41" stopIfTrue="1" operator="lessThan">
      <formula>0</formula>
    </cfRule>
  </conditionalFormatting>
  <conditionalFormatting sqref="G34:K34 P35:Q35">
    <cfRule type="cellIs" dxfId="33" priority="40" stopIfTrue="1" operator="lessThan">
      <formula>0</formula>
    </cfRule>
  </conditionalFormatting>
  <conditionalFormatting sqref="D34:F34">
    <cfRule type="cellIs" dxfId="32" priority="39" stopIfTrue="1" operator="lessThan">
      <formula>0</formula>
    </cfRule>
  </conditionalFormatting>
  <conditionalFormatting sqref="L35:O35">
    <cfRule type="cellIs" dxfId="31" priority="38" stopIfTrue="1" operator="lessThan">
      <formula>0</formula>
    </cfRule>
  </conditionalFormatting>
  <conditionalFormatting sqref="L34:O34">
    <cfRule type="cellIs" dxfId="30" priority="37" stopIfTrue="1" operator="lessThan">
      <formula>0</formula>
    </cfRule>
  </conditionalFormatting>
  <conditionalFormatting sqref="G38:K38">
    <cfRule type="cellIs" dxfId="29" priority="36" stopIfTrue="1" operator="lessThan">
      <formula>0</formula>
    </cfRule>
  </conditionalFormatting>
  <conditionalFormatting sqref="D38:F38">
    <cfRule type="cellIs" dxfId="28" priority="35" stopIfTrue="1" operator="lessThan">
      <formula>0</formula>
    </cfRule>
  </conditionalFormatting>
  <conditionalFormatting sqref="L39:O39">
    <cfRule type="cellIs" dxfId="27" priority="34" stopIfTrue="1" operator="lessThan">
      <formula>0</formula>
    </cfRule>
  </conditionalFormatting>
  <conditionalFormatting sqref="L38:O38">
    <cfRule type="cellIs" dxfId="26" priority="33" stopIfTrue="1" operator="lessThan">
      <formula>0</formula>
    </cfRule>
  </conditionalFormatting>
  <conditionalFormatting sqref="G42:H42">
    <cfRule type="cellIs" dxfId="25" priority="32" stopIfTrue="1" operator="lessThan">
      <formula>0</formula>
    </cfRule>
  </conditionalFormatting>
  <conditionalFormatting sqref="D42:F42">
    <cfRule type="cellIs" dxfId="24" priority="31" stopIfTrue="1" operator="lessThan">
      <formula>0</formula>
    </cfRule>
  </conditionalFormatting>
  <conditionalFormatting sqref="P40:Q40">
    <cfRule type="cellIs" dxfId="23" priority="30" stopIfTrue="1" operator="lessThan">
      <formula>0</formula>
    </cfRule>
  </conditionalFormatting>
  <conditionalFormatting sqref="P39:Q39">
    <cfRule type="cellIs" dxfId="22" priority="29" stopIfTrue="1" operator="lessThan">
      <formula>0</formula>
    </cfRule>
  </conditionalFormatting>
  <conditionalFormatting sqref="P44:Q44">
    <cfRule type="cellIs" dxfId="21" priority="28" stopIfTrue="1" operator="lessThan">
      <formula>0</formula>
    </cfRule>
  </conditionalFormatting>
  <conditionalFormatting sqref="P42:Q43">
    <cfRule type="cellIs" dxfId="20" priority="27" stopIfTrue="1" operator="lessThan">
      <formula>0</formula>
    </cfRule>
  </conditionalFormatting>
  <conditionalFormatting sqref="R44">
    <cfRule type="cellIs" dxfId="19" priority="22" stopIfTrue="1" operator="lessThan">
      <formula>0</formula>
    </cfRule>
  </conditionalFormatting>
  <conditionalFormatting sqref="R42:R43">
    <cfRule type="cellIs" dxfId="18" priority="21" stopIfTrue="1" operator="lessThan">
      <formula>0</formula>
    </cfRule>
  </conditionalFormatting>
  <conditionalFormatting sqref="R36 R34 R38">
    <cfRule type="cellIs" dxfId="17" priority="26" stopIfTrue="1" operator="lessThan">
      <formula>0</formula>
    </cfRule>
  </conditionalFormatting>
  <conditionalFormatting sqref="R35">
    <cfRule type="cellIs" dxfId="16" priority="25" stopIfTrue="1" operator="lessThan">
      <formula>0</formula>
    </cfRule>
  </conditionalFormatting>
  <conditionalFormatting sqref="R40">
    <cfRule type="cellIs" dxfId="15" priority="24" stopIfTrue="1" operator="lessThan">
      <formula>0</formula>
    </cfRule>
  </conditionalFormatting>
  <conditionalFormatting sqref="R39">
    <cfRule type="cellIs" dxfId="14" priority="23" stopIfTrue="1" operator="lessThan">
      <formula>0</formula>
    </cfRule>
  </conditionalFormatting>
  <conditionalFormatting sqref="S44">
    <cfRule type="cellIs" dxfId="13" priority="17" stopIfTrue="1" operator="lessThan">
      <formula>0</formula>
    </cfRule>
  </conditionalFormatting>
  <conditionalFormatting sqref="S38:S39">
    <cfRule type="cellIs" dxfId="12" priority="19" stopIfTrue="1" operator="lessThan">
      <formula>0</formula>
    </cfRule>
  </conditionalFormatting>
  <conditionalFormatting sqref="S34:S36">
    <cfRule type="cellIs" dxfId="11" priority="20" stopIfTrue="1" operator="lessThan">
      <formula>0</formula>
    </cfRule>
  </conditionalFormatting>
  <conditionalFormatting sqref="S42:S43">
    <cfRule type="cellIs" dxfId="10" priority="18" stopIfTrue="1" operator="lessThan">
      <formula>0</formula>
    </cfRule>
  </conditionalFormatting>
  <conditionalFormatting sqref="D50:H50 D54:H56">
    <cfRule type="cellIs" dxfId="9" priority="15" operator="lessThan">
      <formula>0</formula>
    </cfRule>
  </conditionalFormatting>
  <conditionalFormatting sqref="G23">
    <cfRule type="containsText" dxfId="8" priority="13" operator="containsText" text="Yes">
      <formula>NOT(ISERROR(SEARCH("Yes",G23)))</formula>
    </cfRule>
  </conditionalFormatting>
  <conditionalFormatting sqref="G24">
    <cfRule type="containsText" dxfId="7" priority="12" operator="containsText" text="Yes">
      <formula>NOT(ISERROR(SEARCH("Yes",G24)))</formula>
    </cfRule>
  </conditionalFormatting>
  <conditionalFormatting sqref="G25">
    <cfRule type="containsText" dxfId="6" priority="11" operator="containsText" text="Yes">
      <formula>NOT(ISERROR(SEARCH("Yes",G25)))</formula>
    </cfRule>
  </conditionalFormatting>
  <conditionalFormatting sqref="G27">
    <cfRule type="containsText" dxfId="5" priority="10" operator="containsText" text="Yes">
      <formula>NOT(ISERROR(SEARCH("Yes",G27)))</formula>
    </cfRule>
  </conditionalFormatting>
  <conditionalFormatting sqref="G29">
    <cfRule type="containsText" dxfId="4" priority="8" operator="containsText" text="Yes">
      <formula>NOT(ISERROR(SEARCH("Yes",G29)))</formula>
    </cfRule>
  </conditionalFormatting>
  <conditionalFormatting sqref="G21">
    <cfRule type="containsText" dxfId="3" priority="7" operator="containsText" text="Yes">
      <formula>NOT(ISERROR(SEARCH("Yes",G21)))</formula>
    </cfRule>
  </conditionalFormatting>
  <conditionalFormatting sqref="G22">
    <cfRule type="containsText" dxfId="2" priority="5" operator="containsText" text="Yes">
      <formula>NOT(ISERROR(SEARCH("Yes",G22)))</formula>
    </cfRule>
  </conditionalFormatting>
  <conditionalFormatting sqref="G26">
    <cfRule type="containsText" dxfId="1" priority="4" operator="containsText" text="Yes">
      <formula>NOT(ISERROR(SEARCH("Yes",G26)))</formula>
    </cfRule>
  </conditionalFormatting>
  <conditionalFormatting sqref="G28">
    <cfRule type="containsText" dxfId="0" priority="1" operator="containsText" text="Yes">
      <formula>NOT(ISERROR(SEARCH("Yes",G28)))</formula>
    </cfRule>
  </conditionalFormatting>
  <pageMargins left="0.7" right="0.7" top="0.75" bottom="0.75" header="0.3" footer="0.3"/>
  <pageSetup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833563-FE5A-4512-9476-2DA2767C1503}">
          <x14:formula1>
            <xm:f>Sheet2!$D$1:$D$2</xm:f>
          </x14:formula1>
          <xm:sqref>D21</xm:sqref>
        </x14:dataValidation>
        <x14:dataValidation type="list" allowBlank="1" showInputMessage="1" showErrorMessage="1" xr:uid="{0D37DE9B-744C-40D8-B9F2-7811A82B839D}">
          <x14:formula1>
            <xm:f>Sheet2!$A$1:$A$2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528E-E3DA-4CC4-B6FE-54B2A5EF4739}">
  <dimension ref="A1:N12"/>
  <sheetViews>
    <sheetView workbookViewId="0">
      <selection activeCell="I12" sqref="I12"/>
    </sheetView>
  </sheetViews>
  <sheetFormatPr defaultColWidth="9" defaultRowHeight="14.25" x14ac:dyDescent="0.45"/>
  <cols>
    <col min="1" max="16384" width="9" style="98"/>
  </cols>
  <sheetData>
    <row r="1" spans="1:14" x14ac:dyDescent="0.45">
      <c r="A1" s="97" t="s">
        <v>83</v>
      </c>
      <c r="D1" s="98" t="s">
        <v>84</v>
      </c>
    </row>
    <row r="2" spans="1:14" x14ac:dyDescent="0.45">
      <c r="A2" s="97" t="s">
        <v>85</v>
      </c>
      <c r="D2" s="98" t="s">
        <v>42</v>
      </c>
    </row>
    <row r="3" spans="1:14" x14ac:dyDescent="0.45">
      <c r="I3" s="98">
        <v>10</v>
      </c>
      <c r="J3" s="98">
        <v>20</v>
      </c>
      <c r="K3" s="98">
        <v>30</v>
      </c>
      <c r="L3" s="98">
        <v>40</v>
      </c>
      <c r="M3" s="98">
        <v>50</v>
      </c>
      <c r="N3" s="98">
        <v>60</v>
      </c>
    </row>
    <row r="4" spans="1:14" x14ac:dyDescent="0.45">
      <c r="I4" s="98">
        <v>1</v>
      </c>
      <c r="J4" s="98">
        <v>4</v>
      </c>
      <c r="K4" s="98">
        <v>3</v>
      </c>
      <c r="L4" s="98">
        <v>0</v>
      </c>
      <c r="M4" s="98">
        <v>5</v>
      </c>
      <c r="N4" s="98">
        <v>6</v>
      </c>
    </row>
    <row r="5" spans="1:14" x14ac:dyDescent="0.45">
      <c r="I5" s="100" t="str">
        <f>IFERROR(I3/N22,"-")</f>
        <v>-</v>
      </c>
      <c r="J5" s="100">
        <f t="shared" ref="J5:N5" si="0">J3/J4</f>
        <v>5</v>
      </c>
      <c r="K5" s="100">
        <f t="shared" si="0"/>
        <v>10</v>
      </c>
      <c r="L5" s="100" t="e">
        <f t="shared" si="0"/>
        <v>#DIV/0!</v>
      </c>
      <c r="M5" s="100">
        <f t="shared" si="0"/>
        <v>10</v>
      </c>
      <c r="N5" s="100">
        <f t="shared" si="0"/>
        <v>10</v>
      </c>
    </row>
    <row r="10" spans="1:14" x14ac:dyDescent="0.45">
      <c r="H10" s="98">
        <v>0</v>
      </c>
    </row>
    <row r="11" spans="1:14" x14ac:dyDescent="0.45">
      <c r="H11" s="98">
        <v>15000</v>
      </c>
    </row>
    <row r="12" spans="1:14" x14ac:dyDescent="0.45">
      <c r="H12" s="101">
        <f>H10/H11-1</f>
        <v>-1</v>
      </c>
      <c r="I12" s="98" t="e">
        <f>1-H11/H10</f>
        <v>#DIV/0!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F1872FFDAD14894ED15A35C011616" ma:contentTypeVersion="11" ma:contentTypeDescription="Create a new document." ma:contentTypeScope="" ma:versionID="edd76d69ebb8c6f67603c48d5db91e4f">
  <xsd:schema xmlns:xsd="http://www.w3.org/2001/XMLSchema" xmlns:xs="http://www.w3.org/2001/XMLSchema" xmlns:p="http://schemas.microsoft.com/office/2006/metadata/properties" xmlns:ns3="7f42bfdb-8607-492a-b413-9e2b30a9921d" xmlns:ns4="269656cb-13bd-4de2-860a-03b9775234c4" targetNamespace="http://schemas.microsoft.com/office/2006/metadata/properties" ma:root="true" ma:fieldsID="4709d902c7554b494cfd1d3a649a0aaa" ns3:_="" ns4:_="">
    <xsd:import namespace="7f42bfdb-8607-492a-b413-9e2b30a9921d"/>
    <xsd:import namespace="269656cb-13bd-4de2-860a-03b9775234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2bfdb-8607-492a-b413-9e2b30a99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656cb-13bd-4de2-860a-03b9775234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09067A-614F-489E-9E33-161320F31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8F66E-ECA5-4E46-B8E7-BA8DA7FB317B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f42bfdb-8607-492a-b413-9e2b30a9921d"/>
    <ds:schemaRef ds:uri="http://purl.org/dc/dcmitype/"/>
    <ds:schemaRef ds:uri="http://purl.org/dc/terms/"/>
    <ds:schemaRef ds:uri="269656cb-13bd-4de2-860a-03b9775234c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867015-026C-4AAA-B29D-9D1D09266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42bfdb-8607-492a-b413-9e2b30a9921d"/>
    <ds:schemaRef ds:uri="269656cb-13bd-4de2-860a-03b977523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Form</vt:lpstr>
      <vt:lpstr>Sheet2</vt:lpstr>
      <vt:lpstr>'Financial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Winn, Christina M.</dc:creator>
  <cp:keywords/>
  <dc:description/>
  <cp:lastModifiedBy>Winn, Christina M.</cp:lastModifiedBy>
  <cp:revision/>
  <cp:lastPrinted>2020-05-29T19:40:29Z</cp:lastPrinted>
  <dcterms:created xsi:type="dcterms:W3CDTF">2020-05-25T01:00:07Z</dcterms:created>
  <dcterms:modified xsi:type="dcterms:W3CDTF">2020-05-31T23:04:23Z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0x010100052F1872FFDAD14894ED15A35C011616</vt:lpwstr>
  </property>
</Properties>
</file>