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TAP\Reports\"/>
    </mc:Choice>
  </mc:AlternateContent>
  <workbookProtection workbookPassword="CC2E" lockStructure="1"/>
  <bookViews>
    <workbookView xWindow="0" yWindow="0" windowWidth="16755" windowHeight="7410"/>
  </bookViews>
  <sheets>
    <sheet name="TAP Report (1)" sheetId="30" r:id="rId1"/>
    <sheet name="Table of Contents (2)" sheetId="15" r:id="rId2"/>
    <sheet name="8 Year Peer Set (3)" sheetId="31" r:id="rId3"/>
    <sheet name="2016 Peer Set (4)" sheetId="32" r:id="rId4"/>
    <sheet name="2017 Peer Set (5)" sheetId="33" r:id="rId5"/>
    <sheet name="2018 Peer Set (6)" sheetId="34" r:id="rId6"/>
    <sheet name="2019 Peer Set (7)" sheetId="35" r:id="rId7"/>
    <sheet name="2020 Peer Set (8)" sheetId="36" r:id="rId8"/>
    <sheet name="2021 Peer Set (9)" sheetId="37" r:id="rId9"/>
    <sheet name="2022 Peer Set (10)" sheetId="38" r:id="rId10"/>
    <sheet name="2023 Peer Set (11)" sheetId="39" r:id="rId11"/>
    <sheet name="Glossary (12)" sheetId="40" r:id="rId12"/>
  </sheets>
  <externalReferences>
    <externalReference r:id="rId13"/>
    <externalReference r:id="rId14"/>
  </externalReferences>
  <definedNames>
    <definedName name="actual_bookings">[1]Data!$E$13</definedName>
    <definedName name="apr">[2]Data!$E$11</definedName>
    <definedName name="aug">[2]Data!$I$11</definedName>
    <definedName name="dec">[2]Data!$M$11</definedName>
    <definedName name="feb">[2]Data!$C$11</definedName>
    <definedName name="jan">[2]Data!$B$11</definedName>
    <definedName name="jul">[2]Data!$H$11</definedName>
    <definedName name="jun">[2]Data!$G$11</definedName>
    <definedName name="mar">[2]Data!$D$11</definedName>
    <definedName name="may">[2]Data!$F$11</definedName>
    <definedName name="nov">[2]Data!$L$11</definedName>
    <definedName name="oct">[2]Data!$K$11</definedName>
    <definedName name="pace_target">[1]Data!$F$13</definedName>
    <definedName name="_xlnm.Print_Area" localSheetId="3">'2016 Peer Set (4)'!$A$2:$N$50</definedName>
    <definedName name="_xlnm.Print_Area" localSheetId="4">'2017 Peer Set (5)'!$A$2:$N$50</definedName>
    <definedName name="_xlnm.Print_Area" localSheetId="5">'2018 Peer Set (6)'!$A$2:$N$50</definedName>
    <definedName name="_xlnm.Print_Area" localSheetId="6">'2019 Peer Set (7)'!$A$2:$N$50</definedName>
    <definedName name="_xlnm.Print_Area" localSheetId="7">'2020 Peer Set (8)'!$A$2:$N$50</definedName>
    <definedName name="_xlnm.Print_Area" localSheetId="8">'2021 Peer Set (9)'!$A$2:$N$50</definedName>
    <definedName name="_xlnm.Print_Area" localSheetId="9">'2022 Peer Set (10)'!$A$2:$N$50</definedName>
    <definedName name="_xlnm.Print_Area" localSheetId="10">'2023 Peer Set (11)'!$A$2:$N$50</definedName>
    <definedName name="_xlnm.Print_Area" localSheetId="2">'8 Year Peer Set (3)'!$A$2:$K$50</definedName>
    <definedName name="_xlnm.Print_Area" localSheetId="11">'Glossary (12)'!$A$1:$B$25</definedName>
    <definedName name="s">[1]Data!$C$11</definedName>
    <definedName name="sep">[2]Data!$J$11</definedName>
    <definedName name="target_consumption">[1]Data!$G$13</definedName>
    <definedName name="tentative">[2]Data!$K$13</definedName>
    <definedName name="variance">[1]Data!$J$13</definedName>
    <definedName name="x">[1]Data!$B$11</definedName>
  </definedNames>
  <calcPr calcId="152511"/>
</workbook>
</file>

<file path=xl/calcChain.xml><?xml version="1.0" encoding="utf-8"?>
<calcChain xmlns="http://schemas.openxmlformats.org/spreadsheetml/2006/main">
  <c r="N40" i="32" l="1"/>
  <c r="B40" i="31" s="1"/>
  <c r="N38" i="32"/>
  <c r="B38" i="31" s="1"/>
  <c r="N37" i="32"/>
  <c r="N35" i="32"/>
  <c r="N34" i="32"/>
  <c r="B34" i="31" s="1"/>
  <c r="N33" i="32"/>
  <c r="B33" i="31" s="1"/>
  <c r="N31" i="32"/>
  <c r="B31" i="31" s="1"/>
  <c r="N29" i="32"/>
  <c r="N28" i="32"/>
  <c r="N26" i="32"/>
  <c r="N25" i="32"/>
  <c r="N24" i="32"/>
  <c r="N22" i="32"/>
  <c r="N20" i="32"/>
  <c r="B20" i="31" s="1"/>
  <c r="N19" i="32"/>
  <c r="N17" i="32"/>
  <c r="N16" i="32"/>
  <c r="B16" i="31" s="1"/>
  <c r="N15" i="32"/>
  <c r="N13" i="32"/>
  <c r="B13" i="31" s="1"/>
  <c r="N11" i="32"/>
  <c r="B11" i="31" s="1"/>
  <c r="N10" i="32"/>
  <c r="B10" i="31" s="1"/>
  <c r="N8" i="32"/>
  <c r="B8" i="31" s="1"/>
  <c r="N7" i="32"/>
  <c r="N6" i="32"/>
  <c r="N42" i="32" s="1"/>
  <c r="B42" i="31" s="1"/>
  <c r="N40" i="33"/>
  <c r="C40" i="31" s="1"/>
  <c r="N38" i="33"/>
  <c r="N37" i="33"/>
  <c r="N35" i="33"/>
  <c r="N34" i="33"/>
  <c r="C34" i="31" s="1"/>
  <c r="N33" i="33"/>
  <c r="N31" i="33"/>
  <c r="N29" i="33"/>
  <c r="C29" i="31" s="1"/>
  <c r="N28" i="33"/>
  <c r="C28" i="31" s="1"/>
  <c r="N26" i="33"/>
  <c r="C26" i="31" s="1"/>
  <c r="N25" i="33"/>
  <c r="N24" i="33"/>
  <c r="N46" i="33" s="1"/>
  <c r="C46" i="31" s="1"/>
  <c r="N22" i="33"/>
  <c r="C22" i="31" s="1"/>
  <c r="N20" i="33"/>
  <c r="C20" i="31" s="1"/>
  <c r="N19" i="33"/>
  <c r="N17" i="33"/>
  <c r="C17" i="31" s="1"/>
  <c r="N16" i="33"/>
  <c r="N15" i="33"/>
  <c r="N13" i="33"/>
  <c r="C13" i="31" s="1"/>
  <c r="N11" i="33"/>
  <c r="C11" i="31" s="1"/>
  <c r="N10" i="33"/>
  <c r="N8" i="33"/>
  <c r="N7" i="33"/>
  <c r="N6" i="33"/>
  <c r="N40" i="34"/>
  <c r="N38" i="34"/>
  <c r="N37" i="34"/>
  <c r="D37" i="31" s="1"/>
  <c r="N35" i="34"/>
  <c r="D35" i="31" s="1"/>
  <c r="N34" i="34"/>
  <c r="D34" i="31" s="1"/>
  <c r="N33" i="34"/>
  <c r="N31" i="34"/>
  <c r="N29" i="34"/>
  <c r="D29" i="31" s="1"/>
  <c r="N28" i="34"/>
  <c r="D28" i="31" s="1"/>
  <c r="N26" i="34"/>
  <c r="N25" i="34"/>
  <c r="N24" i="34"/>
  <c r="D24" i="31" s="1"/>
  <c r="N22" i="34"/>
  <c r="D22" i="31" s="1"/>
  <c r="N20" i="34"/>
  <c r="D20" i="31" s="1"/>
  <c r="N19" i="34"/>
  <c r="N17" i="34"/>
  <c r="N16" i="34"/>
  <c r="N15" i="34"/>
  <c r="N13" i="34"/>
  <c r="N11" i="34"/>
  <c r="D11" i="31" s="1"/>
  <c r="N10" i="34"/>
  <c r="N44" i="34" s="1"/>
  <c r="D44" i="31" s="1"/>
  <c r="N8" i="34"/>
  <c r="D8" i="31" s="1"/>
  <c r="N7" i="34"/>
  <c r="D7" i="31" s="1"/>
  <c r="N6" i="34"/>
  <c r="N40" i="35"/>
  <c r="N38" i="35"/>
  <c r="N37" i="35"/>
  <c r="E37" i="31" s="1"/>
  <c r="N35" i="35"/>
  <c r="E35" i="31" s="1"/>
  <c r="N34" i="35"/>
  <c r="E34" i="31" s="1"/>
  <c r="N33" i="35"/>
  <c r="N31" i="35"/>
  <c r="E31" i="31" s="1"/>
  <c r="N29" i="35"/>
  <c r="E29" i="31" s="1"/>
  <c r="N28" i="35"/>
  <c r="N48" i="35" s="1"/>
  <c r="E48" i="31" s="1"/>
  <c r="N26" i="35"/>
  <c r="E26" i="31" s="1"/>
  <c r="N25" i="35"/>
  <c r="N24" i="35"/>
  <c r="N22" i="35"/>
  <c r="E22" i="31" s="1"/>
  <c r="N20" i="35"/>
  <c r="N19" i="35"/>
  <c r="E19" i="31" s="1"/>
  <c r="N17" i="35"/>
  <c r="E17" i="31" s="1"/>
  <c r="N16" i="35"/>
  <c r="N15" i="35"/>
  <c r="N13" i="35"/>
  <c r="N11" i="35"/>
  <c r="E11" i="31" s="1"/>
  <c r="N10" i="35"/>
  <c r="E10" i="31" s="1"/>
  <c r="N8" i="35"/>
  <c r="E8" i="31" s="1"/>
  <c r="N7" i="35"/>
  <c r="N6" i="35"/>
  <c r="N40" i="36"/>
  <c r="N38" i="36"/>
  <c r="F38" i="31" s="1"/>
  <c r="N37" i="36"/>
  <c r="N35" i="36"/>
  <c r="F35" i="31" s="1"/>
  <c r="N34" i="36"/>
  <c r="N33" i="36"/>
  <c r="N31" i="36"/>
  <c r="F31" i="31" s="1"/>
  <c r="N29" i="36"/>
  <c r="F29" i="31" s="1"/>
  <c r="N28" i="36"/>
  <c r="F28" i="31" s="1"/>
  <c r="N26" i="36"/>
  <c r="N25" i="36"/>
  <c r="F25" i="31" s="1"/>
  <c r="N24" i="36"/>
  <c r="N46" i="36" s="1"/>
  <c r="F46" i="31" s="1"/>
  <c r="N22" i="36"/>
  <c r="N20" i="36"/>
  <c r="N19" i="36"/>
  <c r="N17" i="36"/>
  <c r="N16" i="36"/>
  <c r="N15" i="36"/>
  <c r="F15" i="31" s="1"/>
  <c r="N13" i="36"/>
  <c r="N11" i="36"/>
  <c r="N10" i="36"/>
  <c r="N8" i="36"/>
  <c r="F8" i="31" s="1"/>
  <c r="N7" i="36"/>
  <c r="F7" i="31" s="1"/>
  <c r="N6" i="36"/>
  <c r="F6" i="31" s="1"/>
  <c r="N40" i="37"/>
  <c r="N38" i="37"/>
  <c r="G38" i="31" s="1"/>
  <c r="N37" i="37"/>
  <c r="G37" i="31" s="1"/>
  <c r="N35" i="37"/>
  <c r="N34" i="37"/>
  <c r="N33" i="37"/>
  <c r="N31" i="37"/>
  <c r="G31" i="31" s="1"/>
  <c r="N29" i="37"/>
  <c r="G29" i="31" s="1"/>
  <c r="N28" i="37"/>
  <c r="N48" i="37" s="1"/>
  <c r="G48" i="31" s="1"/>
  <c r="N26" i="37"/>
  <c r="N25" i="37"/>
  <c r="N24" i="37"/>
  <c r="N22" i="37"/>
  <c r="N20" i="37"/>
  <c r="G20" i="31" s="1"/>
  <c r="N19" i="37"/>
  <c r="N17" i="37"/>
  <c r="N16" i="37"/>
  <c r="G16" i="31" s="1"/>
  <c r="N15" i="37"/>
  <c r="N13" i="37"/>
  <c r="G13" i="31" s="1"/>
  <c r="N11" i="37"/>
  <c r="G11" i="31" s="1"/>
  <c r="N10" i="37"/>
  <c r="N44" i="37" s="1"/>
  <c r="G44" i="31" s="1"/>
  <c r="N8" i="37"/>
  <c r="G8" i="31" s="1"/>
  <c r="N7" i="37"/>
  <c r="N6" i="37"/>
  <c r="N40" i="38"/>
  <c r="H40" i="31" s="1"/>
  <c r="N38" i="38"/>
  <c r="H38" i="31" s="1"/>
  <c r="N37" i="38"/>
  <c r="N35" i="38"/>
  <c r="N34" i="38"/>
  <c r="N33" i="38"/>
  <c r="N31" i="38"/>
  <c r="H31" i="31" s="1"/>
  <c r="N29" i="38"/>
  <c r="H29" i="31" s="1"/>
  <c r="N28" i="38"/>
  <c r="N26" i="38"/>
  <c r="H26" i="31" s="1"/>
  <c r="N25" i="38"/>
  <c r="H25" i="31" s="1"/>
  <c r="N24" i="38"/>
  <c r="H24" i="31" s="1"/>
  <c r="N22" i="38"/>
  <c r="N20" i="38"/>
  <c r="H20" i="31" s="1"/>
  <c r="N19" i="38"/>
  <c r="H19" i="31" s="1"/>
  <c r="N17" i="38"/>
  <c r="N16" i="38"/>
  <c r="H16" i="31" s="1"/>
  <c r="N15" i="38"/>
  <c r="N13" i="38"/>
  <c r="N11" i="38"/>
  <c r="N10" i="38"/>
  <c r="H10" i="31" s="1"/>
  <c r="N8" i="38"/>
  <c r="H8" i="31" s="1"/>
  <c r="N7" i="38"/>
  <c r="H7" i="31" s="1"/>
  <c r="N6" i="38"/>
  <c r="N42" i="38" s="1"/>
  <c r="H42" i="31" s="1"/>
  <c r="C24" i="31"/>
  <c r="C8" i="31"/>
  <c r="E33" i="31"/>
  <c r="N19" i="39"/>
  <c r="I19" i="31" s="1"/>
  <c r="N40" i="39"/>
  <c r="I40" i="31" s="1"/>
  <c r="N38" i="39"/>
  <c r="I38" i="31" s="1"/>
  <c r="N37" i="39"/>
  <c r="I37" i="31" s="1"/>
  <c r="N35" i="39"/>
  <c r="N34" i="39"/>
  <c r="I34" i="31" s="1"/>
  <c r="N33" i="39"/>
  <c r="N31" i="39"/>
  <c r="N29" i="39"/>
  <c r="N28" i="39"/>
  <c r="I28" i="31" s="1"/>
  <c r="N26" i="39"/>
  <c r="I26" i="31" s="1"/>
  <c r="N25" i="39"/>
  <c r="I25" i="31" s="1"/>
  <c r="N24" i="39"/>
  <c r="N46" i="39" s="1"/>
  <c r="I46" i="31" s="1"/>
  <c r="N22" i="39"/>
  <c r="I22" i="31" s="1"/>
  <c r="N20" i="39"/>
  <c r="I20" i="31" s="1"/>
  <c r="N17" i="39"/>
  <c r="I17" i="31" s="1"/>
  <c r="N16" i="39"/>
  <c r="I16" i="31" s="1"/>
  <c r="N15" i="39"/>
  <c r="N13" i="39"/>
  <c r="I13" i="31" s="1"/>
  <c r="N11" i="39"/>
  <c r="I11" i="31" s="1"/>
  <c r="N10" i="39"/>
  <c r="N8" i="39"/>
  <c r="N7" i="39"/>
  <c r="I7" i="31" s="1"/>
  <c r="N6" i="39"/>
  <c r="H22" i="31"/>
  <c r="H17" i="31"/>
  <c r="H15" i="31"/>
  <c r="H13" i="31"/>
  <c r="H11" i="31"/>
  <c r="G22" i="31"/>
  <c r="G19" i="31"/>
  <c r="G17" i="31"/>
  <c r="F22" i="31"/>
  <c r="F20" i="31"/>
  <c r="F19" i="31"/>
  <c r="F17" i="31"/>
  <c r="F16" i="31"/>
  <c r="E20" i="31"/>
  <c r="E16" i="31"/>
  <c r="D19" i="31"/>
  <c r="D17" i="31"/>
  <c r="D16" i="31"/>
  <c r="C38" i="31"/>
  <c r="C16" i="31"/>
  <c r="B35" i="31"/>
  <c r="B22" i="31"/>
  <c r="B17" i="31"/>
  <c r="B15" i="31"/>
  <c r="G40" i="31"/>
  <c r="F40" i="31"/>
  <c r="E40" i="31"/>
  <c r="D40" i="31"/>
  <c r="E38" i="31"/>
  <c r="D38" i="31"/>
  <c r="C37" i="31"/>
  <c r="B37" i="31"/>
  <c r="I35" i="31"/>
  <c r="H35" i="31"/>
  <c r="G35" i="31"/>
  <c r="C35" i="31"/>
  <c r="H34" i="31"/>
  <c r="G34" i="31"/>
  <c r="F34" i="31"/>
  <c r="I33" i="31"/>
  <c r="H33" i="31"/>
  <c r="G33" i="31"/>
  <c r="F33" i="31"/>
  <c r="D33" i="31"/>
  <c r="I31" i="31"/>
  <c r="D31" i="31"/>
  <c r="I29" i="31"/>
  <c r="H28" i="31"/>
  <c r="G28" i="31"/>
  <c r="D26" i="31"/>
  <c r="G26" i="31"/>
  <c r="F26" i="31"/>
  <c r="C31" i="31"/>
  <c r="B29" i="31"/>
  <c r="B28" i="31"/>
  <c r="B26" i="31"/>
  <c r="G25" i="31"/>
  <c r="E25" i="31"/>
  <c r="D25" i="31"/>
  <c r="C25" i="31"/>
  <c r="F24" i="31"/>
  <c r="E24" i="31"/>
  <c r="C10" i="31"/>
  <c r="D10" i="31"/>
  <c r="F10" i="31"/>
  <c r="G10" i="31"/>
  <c r="F11" i="31"/>
  <c r="D13" i="31"/>
  <c r="E13" i="31"/>
  <c r="F13" i="31"/>
  <c r="I8" i="31"/>
  <c r="G7" i="31"/>
  <c r="C7" i="31"/>
  <c r="C6" i="31"/>
  <c r="B7" i="31"/>
  <c r="I6" i="31"/>
  <c r="B24" i="31"/>
  <c r="D15" i="31"/>
  <c r="G6" i="31"/>
  <c r="I15" i="31"/>
  <c r="N30" i="32"/>
  <c r="B30" i="31" s="1"/>
  <c r="N12" i="33"/>
  <c r="C12" i="31" s="1"/>
  <c r="N30" i="33"/>
  <c r="C30" i="31" s="1"/>
  <c r="N18" i="34"/>
  <c r="D18" i="31" s="1"/>
  <c r="N42" i="35"/>
  <c r="E42" i="31" s="1"/>
  <c r="N44" i="35"/>
  <c r="E44" i="31" s="1"/>
  <c r="E6" i="31"/>
  <c r="N12" i="37"/>
  <c r="G12" i="31" s="1"/>
  <c r="N9" i="38"/>
  <c r="H9" i="31" s="1"/>
  <c r="N18" i="38"/>
  <c r="H18" i="31" s="1"/>
  <c r="N12" i="38"/>
  <c r="H12" i="31" s="1"/>
  <c r="E15" i="31"/>
  <c r="B19" i="31"/>
  <c r="G24" i="31"/>
  <c r="N30" i="37"/>
  <c r="G30" i="31" s="1"/>
  <c r="N27" i="37"/>
  <c r="G27" i="31" s="1"/>
  <c r="E28" i="31"/>
  <c r="N42" i="34"/>
  <c r="D42" i="31" s="1"/>
  <c r="C19" i="31"/>
  <c r="N44" i="33"/>
  <c r="C44" i="31" s="1"/>
  <c r="E7" i="31"/>
  <c r="N30" i="36"/>
  <c r="N27" i="36"/>
  <c r="F27" i="31" s="1"/>
  <c r="N48" i="32"/>
  <c r="B48" i="31" s="1"/>
  <c r="N12" i="36"/>
  <c r="F12" i="31" s="1"/>
  <c r="H37" i="31"/>
  <c r="N48" i="39"/>
  <c r="I48" i="31" s="1"/>
  <c r="N21" i="33"/>
  <c r="C33" i="31"/>
  <c r="N39" i="38"/>
  <c r="H39" i="31" s="1"/>
  <c r="N18" i="36"/>
  <c r="F18" i="31" s="1"/>
  <c r="N27" i="38"/>
  <c r="H27" i="31" s="1"/>
  <c r="N48" i="36"/>
  <c r="F48" i="31" s="1"/>
  <c r="F37" i="31"/>
  <c r="N36" i="33"/>
  <c r="C36" i="31" s="1"/>
  <c r="B6" i="31"/>
  <c r="N9" i="32"/>
  <c r="B9" i="31" s="1"/>
  <c r="N18" i="32"/>
  <c r="B18" i="31" s="1"/>
  <c r="N12" i="32"/>
  <c r="G15" i="31"/>
  <c r="N46" i="37"/>
  <c r="G46" i="31" s="1"/>
  <c r="N36" i="35"/>
  <c r="E36" i="31" s="1"/>
  <c r="N48" i="34"/>
  <c r="D48" i="31" s="1"/>
  <c r="B25" i="31"/>
  <c r="C15" i="31"/>
  <c r="N9" i="39"/>
  <c r="I9" i="31" s="1"/>
  <c r="N27" i="34"/>
  <c r="D27" i="31" s="1"/>
  <c r="N30" i="34"/>
  <c r="D30" i="31" s="1"/>
  <c r="N12" i="39"/>
  <c r="I12" i="31" s="1"/>
  <c r="N39" i="37"/>
  <c r="G39" i="31" s="1"/>
  <c r="N39" i="34"/>
  <c r="D39" i="31" s="1"/>
  <c r="B12" i="31"/>
  <c r="F30" i="31"/>
  <c r="C21" i="31"/>
  <c r="N27" i="39" l="1"/>
  <c r="I27" i="31" s="1"/>
  <c r="I24" i="31"/>
  <c r="J24" i="31" s="1"/>
  <c r="N44" i="39"/>
  <c r="I44" i="31" s="1"/>
  <c r="I10" i="31"/>
  <c r="N36" i="39"/>
  <c r="I36" i="31" s="1"/>
  <c r="N39" i="39"/>
  <c r="I39" i="31" s="1"/>
  <c r="N47" i="39"/>
  <c r="I47" i="31" s="1"/>
  <c r="N30" i="39"/>
  <c r="N21" i="39"/>
  <c r="I21" i="31" s="1"/>
  <c r="N42" i="39"/>
  <c r="I42" i="31" s="1"/>
  <c r="N18" i="39"/>
  <c r="I18" i="31" s="1"/>
  <c r="N46" i="38"/>
  <c r="H46" i="31" s="1"/>
  <c r="N36" i="38"/>
  <c r="H36" i="31" s="1"/>
  <c r="N21" i="38"/>
  <c r="N45" i="38" s="1"/>
  <c r="H45" i="31" s="1"/>
  <c r="N44" i="38"/>
  <c r="H44" i="31" s="1"/>
  <c r="N48" i="38"/>
  <c r="H48" i="31" s="1"/>
  <c r="N30" i="38"/>
  <c r="N49" i="38" s="1"/>
  <c r="H49" i="31" s="1"/>
  <c r="H21" i="31"/>
  <c r="N43" i="38"/>
  <c r="H43" i="31" s="1"/>
  <c r="H6" i="31"/>
  <c r="N18" i="37"/>
  <c r="G18" i="31" s="1"/>
  <c r="N42" i="37"/>
  <c r="G42" i="31" s="1"/>
  <c r="N9" i="37"/>
  <c r="G9" i="31" s="1"/>
  <c r="N49" i="37"/>
  <c r="G49" i="31" s="1"/>
  <c r="N36" i="37"/>
  <c r="G36" i="31" s="1"/>
  <c r="N21" i="37"/>
  <c r="G21" i="31" s="1"/>
  <c r="N43" i="37"/>
  <c r="G43" i="31" s="1"/>
  <c r="N39" i="36"/>
  <c r="F39" i="31" s="1"/>
  <c r="N9" i="36"/>
  <c r="F9" i="31" s="1"/>
  <c r="N42" i="36"/>
  <c r="F42" i="31" s="1"/>
  <c r="N21" i="36"/>
  <c r="N36" i="36"/>
  <c r="F36" i="31" s="1"/>
  <c r="N44" i="36"/>
  <c r="F44" i="31" s="1"/>
  <c r="N30" i="35"/>
  <c r="E30" i="31" s="1"/>
  <c r="N21" i="35"/>
  <c r="E21" i="31" s="1"/>
  <c r="N27" i="35"/>
  <c r="E27" i="31" s="1"/>
  <c r="N39" i="35"/>
  <c r="N12" i="35"/>
  <c r="E12" i="31" s="1"/>
  <c r="N9" i="35"/>
  <c r="E9" i="31" s="1"/>
  <c r="J37" i="31"/>
  <c r="E39" i="31"/>
  <c r="N46" i="35"/>
  <c r="E46" i="31" s="1"/>
  <c r="N18" i="35"/>
  <c r="E18" i="31" s="1"/>
  <c r="J25" i="31"/>
  <c r="N9" i="34"/>
  <c r="D9" i="31" s="1"/>
  <c r="N49" i="34"/>
  <c r="D49" i="31" s="1"/>
  <c r="J15" i="31"/>
  <c r="N36" i="34"/>
  <c r="N47" i="34" s="1"/>
  <c r="D47" i="31" s="1"/>
  <c r="N46" i="34"/>
  <c r="D46" i="31" s="1"/>
  <c r="J28" i="31"/>
  <c r="N21" i="34"/>
  <c r="D21" i="31" s="1"/>
  <c r="J17" i="31"/>
  <c r="N12" i="34"/>
  <c r="D12" i="31" s="1"/>
  <c r="J7" i="31"/>
  <c r="D6" i="31"/>
  <c r="J6" i="31" s="1"/>
  <c r="N45" i="33"/>
  <c r="C45" i="31" s="1"/>
  <c r="N39" i="33"/>
  <c r="N48" i="33"/>
  <c r="C48" i="31" s="1"/>
  <c r="N27" i="33"/>
  <c r="N47" i="33" s="1"/>
  <c r="C47" i="31" s="1"/>
  <c r="J40" i="31"/>
  <c r="J38" i="31"/>
  <c r="J35" i="31"/>
  <c r="J34" i="31"/>
  <c r="C39" i="31"/>
  <c r="N49" i="33"/>
  <c r="C49" i="31" s="1"/>
  <c r="J33" i="31"/>
  <c r="J31" i="31"/>
  <c r="J29" i="31"/>
  <c r="J26" i="31"/>
  <c r="J22" i="31"/>
  <c r="J20" i="31"/>
  <c r="J19" i="31"/>
  <c r="N18" i="33"/>
  <c r="C18" i="31" s="1"/>
  <c r="J16" i="31"/>
  <c r="J13" i="31"/>
  <c r="J11" i="31"/>
  <c r="J10" i="31"/>
  <c r="J8" i="31"/>
  <c r="N9" i="33"/>
  <c r="C9" i="31" s="1"/>
  <c r="N42" i="33"/>
  <c r="C42" i="31" s="1"/>
  <c r="N39" i="32"/>
  <c r="B39" i="31" s="1"/>
  <c r="N36" i="32"/>
  <c r="B36" i="31" s="1"/>
  <c r="N49" i="32"/>
  <c r="B49" i="31" s="1"/>
  <c r="N46" i="32"/>
  <c r="B46" i="31" s="1"/>
  <c r="N27" i="32"/>
  <c r="N44" i="32"/>
  <c r="B44" i="31" s="1"/>
  <c r="N43" i="32"/>
  <c r="B43" i="31" s="1"/>
  <c r="N21" i="32"/>
  <c r="B21" i="31" s="1"/>
  <c r="N49" i="39" l="1"/>
  <c r="I49" i="31" s="1"/>
  <c r="I30" i="31"/>
  <c r="N45" i="39"/>
  <c r="I45" i="31" s="1"/>
  <c r="N43" i="39"/>
  <c r="I43" i="31" s="1"/>
  <c r="N47" i="38"/>
  <c r="H47" i="31" s="1"/>
  <c r="H30" i="31"/>
  <c r="N47" i="37"/>
  <c r="G47" i="31" s="1"/>
  <c r="N45" i="37"/>
  <c r="G45" i="31" s="1"/>
  <c r="N49" i="36"/>
  <c r="F49" i="31" s="1"/>
  <c r="J48" i="31"/>
  <c r="N43" i="36"/>
  <c r="F43" i="31" s="1"/>
  <c r="F21" i="31"/>
  <c r="N45" i="36"/>
  <c r="F45" i="31" s="1"/>
  <c r="J39" i="31"/>
  <c r="N47" i="36"/>
  <c r="F47" i="31" s="1"/>
  <c r="N49" i="35"/>
  <c r="E49" i="31" s="1"/>
  <c r="N45" i="35"/>
  <c r="E45" i="31" s="1"/>
  <c r="J18" i="31"/>
  <c r="N47" i="35"/>
  <c r="E47" i="31" s="1"/>
  <c r="J21" i="31"/>
  <c r="N43" i="35"/>
  <c r="E43" i="31" s="1"/>
  <c r="J46" i="31"/>
  <c r="N43" i="34"/>
  <c r="D43" i="31" s="1"/>
  <c r="J42" i="31"/>
  <c r="J12" i="31"/>
  <c r="D36" i="31"/>
  <c r="J27" i="31"/>
  <c r="J30" i="31"/>
  <c r="J9" i="31"/>
  <c r="N45" i="34"/>
  <c r="D45" i="31" s="1"/>
  <c r="J36" i="31"/>
  <c r="C27" i="31"/>
  <c r="N43" i="33"/>
  <c r="C43" i="31" s="1"/>
  <c r="J44" i="31"/>
  <c r="N47" i="32"/>
  <c r="B47" i="31" s="1"/>
  <c r="B27" i="31"/>
  <c r="N45" i="32"/>
  <c r="B45" i="31" s="1"/>
  <c r="J49" i="31" l="1"/>
  <c r="J43" i="31"/>
  <c r="J45" i="31"/>
  <c r="J47" i="31"/>
</calcChain>
</file>

<file path=xl/sharedStrings.xml><?xml version="1.0" encoding="utf-8"?>
<sst xmlns="http://schemas.openxmlformats.org/spreadsheetml/2006/main" count="617" uniqueCount="109">
  <si>
    <t>Trends Analysis Projections, LLC</t>
  </si>
  <si>
    <t>THE TAP REPORT</t>
  </si>
  <si>
    <t>Total</t>
  </si>
  <si>
    <t>Definite Room Nights</t>
  </si>
  <si>
    <t>Pace Targets</t>
  </si>
  <si>
    <t>Pace Percentage</t>
  </si>
  <si>
    <t>Total Demand Room Nights</t>
  </si>
  <si>
    <t>Lost Room Nights</t>
  </si>
  <si>
    <t>Conversion Percentage</t>
  </si>
  <si>
    <t>Tentative Room Nights</t>
  </si>
  <si>
    <t>JAN</t>
  </si>
  <si>
    <t>FEB</t>
  </si>
  <si>
    <t>MAR</t>
  </si>
  <si>
    <t>APR</t>
  </si>
  <si>
    <t>MAY</t>
  </si>
  <si>
    <t>JUN</t>
  </si>
  <si>
    <t>JUL</t>
  </si>
  <si>
    <t>AUG</t>
  </si>
  <si>
    <t>SEP</t>
  </si>
  <si>
    <t>NOV</t>
  </si>
  <si>
    <t>DEC</t>
  </si>
  <si>
    <t>TOTAL</t>
  </si>
  <si>
    <t>OCT</t>
  </si>
  <si>
    <t>For More Information Contact:</t>
  </si>
  <si>
    <t>Jeff Eastman</t>
  </si>
  <si>
    <t>Table of Contents</t>
  </si>
  <si>
    <t>Report</t>
  </si>
  <si>
    <t>Page</t>
  </si>
  <si>
    <t xml:space="preserve">Report Date: </t>
  </si>
  <si>
    <t>Reports</t>
  </si>
  <si>
    <r>
      <t>TAP Report</t>
    </r>
    <r>
      <rPr>
        <sz val="10"/>
        <rFont val="Arial"/>
        <family val="2"/>
      </rPr>
      <t xml:space="preserve"> - Eight Year Pace Report.  Displays room night pace targets compared to definite room nights on the books for each month and year for the next 8 years, beginning with the current year, along with an annual summary of these years.</t>
    </r>
  </si>
  <si>
    <r>
      <t>Convention Center TAP Report</t>
    </r>
    <r>
      <rPr>
        <sz val="10"/>
        <rFont val="Arial"/>
        <family val="2"/>
      </rPr>
      <t xml:space="preserve"> - Compares pace targets to definite room nights on the books using convention center room nights only, on an annual basis.  Monthly detail can be provided upon request.</t>
    </r>
  </si>
  <si>
    <r>
      <t>Pace vs. Demand TAP Report</t>
    </r>
    <r>
      <rPr>
        <sz val="10"/>
        <rFont val="Arial"/>
        <family val="2"/>
      </rPr>
      <t xml:space="preserve"> - Displays an annual summary of pace, demand, and conversion data for the next 8 years, beginning with the currrent year.  Monthly detail is included in the Peer Set Benchmarking TAP Report.</t>
    </r>
  </si>
  <si>
    <r>
      <t>Peer Set Benchmarking TAP Report</t>
    </r>
    <r>
      <rPr>
        <sz val="10"/>
        <rFont val="Arial"/>
        <family val="2"/>
      </rPr>
      <t xml:space="preserve"> - Comparison of the client city's pace and demand data to the pace and demand data of the Peer Set for each month and year for the next 8 years, along with an annual summary of these years.  The top section of each page displays the client city's data.  The second section of the report displays the aggregate data for all cities listed in the Peer Set.  The third section compares the client city's performance to the performance of the Peer Set as a whole.</t>
    </r>
  </si>
  <si>
    <t>Glossary of Terms</t>
  </si>
  <si>
    <r>
      <rPr>
        <sz val="10"/>
        <color indexed="10"/>
        <rFont val="Arial"/>
        <family val="2"/>
      </rPr>
      <t>Consumption Benchmark</t>
    </r>
    <r>
      <rPr>
        <sz val="10"/>
        <color indexed="8"/>
        <rFont val="Arial"/>
        <family val="2"/>
      </rPr>
      <t xml:space="preserve"> – The average number of definite room nights produced by the bureau for each month and year for the last three twelve month periods.  Each month the “oldest” month is dropped from the calculation and the most recent month is added.</t>
    </r>
  </si>
  <si>
    <r>
      <t>Conversion Index</t>
    </r>
    <r>
      <rPr>
        <sz val="10"/>
        <rFont val="Arial"/>
        <family val="2"/>
      </rPr>
      <t xml:space="preserve"> - A measurement for each month and year of the client city's Conversion Percentage compared to the Peer Set's Conversion Percentage.  A value greater than 100 indicates that the client city is converting more demand to definite room nights than the Peer Set.  A number less than 100 indicates that the client city is converting less demand to definite room nights than the Peer Set.</t>
    </r>
  </si>
  <si>
    <r>
      <t>Conversion Index Rank</t>
    </r>
    <r>
      <rPr>
        <sz val="10"/>
        <rFont val="Arial"/>
        <family val="2"/>
      </rPr>
      <t xml:space="preserve"> - The position of the client's Conversion Index compared to the Peer Set.</t>
    </r>
  </si>
  <si>
    <r>
      <t>Conversion Percentage</t>
    </r>
    <r>
      <rPr>
        <sz val="10"/>
        <rFont val="Arial"/>
        <family val="2"/>
      </rPr>
      <t xml:space="preserve"> - The percentage of Total Demand Room Nights that the convention bureau converts to Definite Room Nights for each month and year at the time the report is published.</t>
    </r>
  </si>
  <si>
    <r>
      <rPr>
        <sz val="10"/>
        <color indexed="10"/>
        <rFont val="Arial"/>
        <family val="2"/>
      </rPr>
      <t>Definite Room Nights</t>
    </r>
    <r>
      <rPr>
        <sz val="10"/>
        <color indexed="8"/>
        <rFont val="Arial"/>
        <family val="2"/>
      </rPr>
      <t xml:space="preserve"> – Number of definite room nights, confirmed by the convention bureau for each month and year at the time the report is published.</t>
    </r>
  </si>
  <si>
    <r>
      <rPr>
        <sz val="10"/>
        <color indexed="10"/>
        <rFont val="Arial"/>
        <family val="2"/>
      </rPr>
      <t>Definite Room Night Share %</t>
    </r>
    <r>
      <rPr>
        <sz val="10"/>
        <color indexed="8"/>
        <rFont val="Arial"/>
        <family val="2"/>
      </rPr>
      <t xml:space="preserve"> – A percentage indicating the client city's portion of  the Peer Set's Definite Room Nights.</t>
    </r>
  </si>
  <si>
    <r>
      <rPr>
        <sz val="10"/>
        <color indexed="10"/>
        <rFont val="Arial"/>
        <family val="2"/>
      </rPr>
      <t>Lost Room Nights</t>
    </r>
    <r>
      <rPr>
        <sz val="10"/>
        <color indexed="8"/>
        <rFont val="Arial"/>
        <family val="2"/>
      </rPr>
      <t xml:space="preserve"> – The number of room nights. both definite and tentative, that have been lost for each month and year at the time the report is published.</t>
    </r>
  </si>
  <si>
    <r>
      <t>Pace Index</t>
    </r>
    <r>
      <rPr>
        <sz val="10"/>
        <rFont val="Arial"/>
        <family val="2"/>
      </rPr>
      <t xml:space="preserve"> - A measurement for each month and year of the client city's Pace Percentage compared to the Peer Set's Pace Percentage.  A value greater than 100 indicates that the client city's Pace Percentage is higher than that of the Peer Set.  A number less than 100 indicates that the client city's Pace Percentage is less than that of the Peer Set.</t>
    </r>
  </si>
  <si>
    <r>
      <t>Pace Index Rank</t>
    </r>
    <r>
      <rPr>
        <sz val="10"/>
        <rFont val="Arial"/>
        <family val="2"/>
      </rPr>
      <t xml:space="preserve"> - The position of the client's Pace Index compared to the Peer Set.</t>
    </r>
  </si>
  <si>
    <r>
      <rPr>
        <sz val="10"/>
        <color indexed="10"/>
        <rFont val="Arial"/>
        <family val="2"/>
      </rPr>
      <t>Pace Percentage</t>
    </r>
    <r>
      <rPr>
        <sz val="10"/>
        <color indexed="8"/>
        <rFont val="Arial"/>
        <family val="2"/>
      </rPr>
      <t xml:space="preserve"> – The percentage of Definite Room Nights compared to the Pace Target. If a given bureau continues to book at current trends the same percentage can be applied to the Consumption Benchmark when each month and year passes.</t>
    </r>
  </si>
  <si>
    <r>
      <rPr>
        <sz val="10"/>
        <color indexed="10"/>
        <rFont val="Arial"/>
        <family val="2"/>
      </rPr>
      <t>Pace Target</t>
    </r>
    <r>
      <rPr>
        <sz val="10"/>
        <color indexed="8"/>
        <rFont val="Arial"/>
        <family val="2"/>
      </rPr>
      <t xml:space="preserve"> – Number of definite room nights that should be confirmed for each month and year at the time the report is published (updated every month).  Pace targets are determined by analyzing a minimum of the last three years definite room nights and all definite room nights confirmed for the future.  The analysis is completed by comparing the date a booking was confirmed to that of the arrival date for each confirmed booking and computing the number of months in advance of arrival that each booking was confirmed.</t>
    </r>
  </si>
  <si>
    <r>
      <rPr>
        <sz val="10"/>
        <color indexed="10"/>
        <rFont val="Arial"/>
        <family val="2"/>
      </rPr>
      <t>Room Night Demand Share %</t>
    </r>
    <r>
      <rPr>
        <sz val="10"/>
        <color indexed="8"/>
        <rFont val="Arial"/>
        <family val="2"/>
      </rPr>
      <t xml:space="preserve"> – A percentage indicating the client city's portion of  the Peer Set's Demand.</t>
    </r>
  </si>
  <si>
    <r>
      <rPr>
        <sz val="10"/>
        <color indexed="10"/>
        <rFont val="Arial"/>
        <family val="2"/>
      </rPr>
      <t>Tentative Room Nights</t>
    </r>
    <r>
      <rPr>
        <sz val="10"/>
        <color indexed="8"/>
        <rFont val="Arial"/>
        <family val="2"/>
      </rPr>
      <t xml:space="preserve"> – The number of tentative room nights pending for each future month and year at the time the report is published.</t>
    </r>
  </si>
  <si>
    <r>
      <t>Total Demand</t>
    </r>
    <r>
      <rPr>
        <sz val="10"/>
        <rFont val="Arial"/>
        <family val="2"/>
      </rPr>
      <t xml:space="preserve"> </t>
    </r>
    <r>
      <rPr>
        <sz val="10"/>
        <color indexed="10"/>
        <rFont val="Arial"/>
        <family val="2"/>
      </rPr>
      <t>Room Nights</t>
    </r>
    <r>
      <rPr>
        <sz val="10"/>
        <rFont val="Arial"/>
        <family val="2"/>
      </rPr>
      <t xml:space="preserve"> - Number of total lead room nights issued by the convention bureau for each month and year at the time the report is published.</t>
    </r>
  </si>
  <si>
    <r>
      <rPr>
        <sz val="10"/>
        <color indexed="10"/>
        <rFont val="Arial"/>
        <family val="2"/>
      </rPr>
      <t>Variance</t>
    </r>
    <r>
      <rPr>
        <sz val="10"/>
        <color indexed="8"/>
        <rFont val="Arial"/>
        <family val="2"/>
      </rPr>
      <t xml:space="preserve"> – The difference between the Definite Room Nights and the Pace Target.</t>
    </r>
  </si>
  <si>
    <t>Glossary</t>
  </si>
  <si>
    <t xml:space="preserve">Period Ending: </t>
  </si>
  <si>
    <t xml:space="preserve">Report: </t>
  </si>
  <si>
    <r>
      <t>Infrastructure Improvement (or Destination Attractiveness) TAP Report</t>
    </r>
    <r>
      <rPr>
        <sz val="10"/>
        <rFont val="Arial"/>
        <family val="2"/>
      </rPr>
      <t xml:space="preserve"> - Uses revised consumption benchmarks and pace targets to take into account infrastructure improvements in a given market.</t>
    </r>
  </si>
  <si>
    <t>Phone: 913-261-8465</t>
  </si>
  <si>
    <t>Consumption Benchmark</t>
  </si>
  <si>
    <t>Definite Events</t>
  </si>
  <si>
    <t>Total Demand Events</t>
  </si>
  <si>
    <t>Lost Events</t>
  </si>
  <si>
    <t>Tentative Events</t>
  </si>
  <si>
    <t>2016 Peer Set</t>
  </si>
  <si>
    <t>2017 Peer Set</t>
  </si>
  <si>
    <t>Demand RN Share %</t>
  </si>
  <si>
    <t>Demand Event Share %</t>
  </si>
  <si>
    <t>Peer Set Benchmarking TAP Report</t>
  </si>
  <si>
    <t>* This report uses each city's highest consumption benchmark values, whether they are the  TAP Method or Infrastructure Improvement benchmarks.</t>
  </si>
  <si>
    <t>Pace Index</t>
  </si>
  <si>
    <t>Conversion Index</t>
  </si>
  <si>
    <t>Event Pace Index</t>
  </si>
  <si>
    <t>Event Conversion Index</t>
  </si>
  <si>
    <t>President &amp; CEO</t>
  </si>
  <si>
    <t>Trends, Analysis, Projections, LLC</t>
  </si>
  <si>
    <t>Cell: 913-961-3875</t>
  </si>
  <si>
    <t>8 Year Peer Set</t>
  </si>
  <si>
    <t>2018 Peer Set</t>
  </si>
  <si>
    <t>12313 West 125th Terrace</t>
  </si>
  <si>
    <t>Overland Park, KS 66213</t>
  </si>
  <si>
    <t>2019 Peer Set</t>
  </si>
  <si>
    <t>Definite R/N Share %</t>
  </si>
  <si>
    <t>Definite Event Share %</t>
  </si>
  <si>
    <t>2020 Peer Set</t>
  </si>
  <si>
    <t xml:space="preserve">Report for: </t>
  </si>
  <si>
    <t>2021 Peer Set</t>
  </si>
  <si>
    <t>2022 Peer Set</t>
  </si>
  <si>
    <t>2023 Peer Set</t>
  </si>
  <si>
    <t>Vancouver</t>
  </si>
  <si>
    <t>Period Ending February 29, 2016</t>
  </si>
  <si>
    <t>Report Date: March 16, 2016</t>
  </si>
  <si>
    <t>Vancouver Room Nights</t>
  </si>
  <si>
    <t>Peer Set R/Ns: Vancouver, Denver, Los Angeles, Montreal, San Francisco, Seattle, Toronto</t>
  </si>
  <si>
    <t>Vancouver Events</t>
  </si>
  <si>
    <t>Peer Set Events: Vancouver, Denver, Los Angeles, Montreal, San Francisco, Seattle, Toronto</t>
  </si>
  <si>
    <t>Vancouver Peer Set Benchmark Data</t>
  </si>
  <si>
    <t>Vancouver 2016 R/N</t>
  </si>
  <si>
    <t>Vancouver 2016 Events</t>
  </si>
  <si>
    <t>Vancouver 2017 R/N</t>
  </si>
  <si>
    <t>Vancouver 2017 Events</t>
  </si>
  <si>
    <t>Vancouver 2018 R/N</t>
  </si>
  <si>
    <t>Vancouver 2018 Events</t>
  </si>
  <si>
    <t>Vancouver 2019 R/N</t>
  </si>
  <si>
    <t>Vancouver 2019 Events</t>
  </si>
  <si>
    <t>Vancouver 2020 R/N</t>
  </si>
  <si>
    <t>Vancouver 2020 Events</t>
  </si>
  <si>
    <t>Vancouver 2021 R/N</t>
  </si>
  <si>
    <t>Vancouver 2021 Events</t>
  </si>
  <si>
    <t>Vancouver 2022 R/N</t>
  </si>
  <si>
    <t>Vancouver 2022 Events</t>
  </si>
  <si>
    <t>Vancouver 2023 R/N</t>
  </si>
  <si>
    <t>Vancouver 2023 Events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</si>
</sst>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26" x14ac:knownFonts="1">
    <font>
      <sz val="10"/>
      <name val="Arial"/>
    </font>
    <font>
      <sz val="10"/>
      <name val="Arial"/>
      <family val="2"/>
    </font>
    <font>
      <sz val="20"/>
      <name val="Arial"/>
      <family val="2"/>
    </font>
    <font>
      <b/>
      <sz val="26"/>
      <color indexed="9"/>
      <name val="Arial"/>
      <family val="2"/>
    </font>
    <font>
      <b/>
      <sz val="10"/>
      <color indexed="9"/>
      <name val="Arial"/>
      <family val="2"/>
    </font>
    <font>
      <sz val="10"/>
      <color indexed="10"/>
      <name val="Arial"/>
      <family val="2"/>
    </font>
    <font>
      <b/>
      <sz val="10"/>
      <name val="Arial"/>
      <family val="2"/>
    </font>
    <font>
      <b/>
      <sz val="12"/>
      <color indexed="9"/>
      <name val="Arial"/>
      <family val="2"/>
    </font>
    <font>
      <b/>
      <sz val="12"/>
      <color indexed="10"/>
      <name val="Arial"/>
      <family val="2"/>
    </font>
    <font>
      <b/>
      <sz val="12"/>
      <name val="Arial"/>
      <family val="2"/>
    </font>
    <font>
      <b/>
      <sz val="14"/>
      <color indexed="9"/>
      <name val="Arial"/>
      <family val="2"/>
    </font>
    <font>
      <b/>
      <sz val="14"/>
      <name val="Arial"/>
      <family val="2"/>
    </font>
    <font>
      <b/>
      <sz val="20"/>
      <name val="Arial"/>
      <family val="2"/>
    </font>
    <font>
      <i/>
      <sz val="12"/>
      <name val="Arial"/>
      <family val="2"/>
    </font>
    <font>
      <i/>
      <sz val="10"/>
      <name val="Arial"/>
      <family val="2"/>
    </font>
    <font>
      <sz val="10"/>
      <color indexed="8"/>
      <name val="Arial"/>
      <family val="2"/>
    </font>
    <font>
      <b/>
      <sz val="18"/>
      <name val="Arial"/>
      <family val="2"/>
    </font>
    <font>
      <sz val="11"/>
      <color theme="1"/>
      <name val="Calibri"/>
      <family val="2"/>
      <scheme val="minor"/>
    </font>
    <font>
      <u/>
      <sz val="10"/>
      <color theme="10"/>
      <name val="Arial"/>
      <family val="2"/>
    </font>
    <font>
      <i/>
      <sz val="12"/>
      <color rgb="FFFF0000"/>
      <name val="Arial"/>
      <family val="2"/>
    </font>
    <font>
      <b/>
      <sz val="10"/>
      <color rgb="FFFF0000"/>
      <name val="Arial"/>
      <family val="2"/>
    </font>
    <font>
      <sz val="10"/>
      <color rgb="FFFF0000"/>
      <name val="Arial"/>
      <family val="2"/>
    </font>
    <font>
      <sz val="10"/>
      <color theme="1"/>
      <name val="Arial"/>
      <family val="2"/>
    </font>
    <font>
      <b/>
      <sz val="12"/>
      <color rgb="FFFF0000"/>
      <name val="Arial"/>
      <family val="2"/>
    </font>
    <font>
      <sz val="9"/>
      <color rgb="FFFF0000"/>
      <name val="Arial"/>
      <family val="2"/>
    </font>
    <font>
      <sz val="10"/>
      <color rgb="FF000000"/>
      <name val="Arial"/>
      <family val="2"/>
    </font>
  </fonts>
  <fills count="7">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rgb="FFF8F8F8"/>
        <bgColor indexed="64"/>
      </patternFill>
    </fill>
    <fill>
      <patternFill patternType="solid">
        <fgColor theme="0" tint="-0.14999847407452621"/>
        <bgColor indexed="64"/>
      </patternFill>
    </fill>
  </fills>
  <borders count="20">
    <border>
      <left/>
      <right/>
      <top/>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style="thick">
        <color rgb="FFFF0000"/>
      </right>
      <top/>
      <bottom style="thick">
        <color rgb="FFFF0000"/>
      </bottom>
      <diagonal/>
    </border>
    <border>
      <left/>
      <right/>
      <top/>
      <bottom style="thick">
        <color rgb="FFFF0000"/>
      </bottom>
      <diagonal/>
    </border>
    <border>
      <left style="thick">
        <color rgb="FFFF0000"/>
      </left>
      <right/>
      <top/>
      <bottom style="thick">
        <color rgb="FFFF0000"/>
      </bottom>
      <diagonal/>
    </border>
    <border>
      <left/>
      <right style="thick">
        <color rgb="FFFF0000"/>
      </right>
      <top/>
      <bottom/>
      <diagonal/>
    </border>
    <border>
      <left style="thick">
        <color rgb="FFFF0000"/>
      </left>
      <right/>
      <top/>
      <bottom/>
      <diagonal/>
    </border>
    <border>
      <left/>
      <right style="thick">
        <color rgb="FFFF0000"/>
      </right>
      <top style="thick">
        <color rgb="FFFF0000"/>
      </top>
      <bottom/>
      <diagonal/>
    </border>
    <border>
      <left/>
      <right/>
      <top style="thick">
        <color rgb="FFFF0000"/>
      </top>
      <bottom/>
      <diagonal/>
    </border>
    <border>
      <left style="thick">
        <color rgb="FFFF0000"/>
      </left>
      <right/>
      <top style="thick">
        <color rgb="FFFF0000"/>
      </top>
      <bottom/>
      <diagonal/>
    </border>
  </borders>
  <cellStyleXfs count="4">
    <xf numFmtId="0" fontId="0" fillId="0" borderId="0"/>
    <xf numFmtId="0" fontId="18" fillId="0" borderId="0" applyNumberFormat="0" applyFill="0" applyBorder="0" applyAlignment="0" applyProtection="0">
      <alignment vertical="top"/>
      <protection locked="0"/>
    </xf>
    <xf numFmtId="0" fontId="1" fillId="0" borderId="0"/>
    <xf numFmtId="0" fontId="17" fillId="0" borderId="0"/>
  </cellStyleXfs>
  <cellXfs count="118">
    <xf numFmtId="0" fontId="0" fillId="0" borderId="0" xfId="0"/>
    <xf numFmtId="0" fontId="6" fillId="0" borderId="0" xfId="0" applyFont="1"/>
    <xf numFmtId="0" fontId="10" fillId="2" borderId="0" xfId="0" applyFont="1" applyFill="1"/>
    <xf numFmtId="0" fontId="0" fillId="0" borderId="0" xfId="0" applyAlignment="1">
      <alignment horizontal="center"/>
    </xf>
    <xf numFmtId="0" fontId="18" fillId="0" borderId="0" xfId="1" quotePrefix="1" applyAlignment="1" applyProtection="1">
      <alignment horizontal="center"/>
    </xf>
    <xf numFmtId="0" fontId="18" fillId="0" borderId="0" xfId="1" applyAlignment="1" applyProtection="1"/>
    <xf numFmtId="0" fontId="0" fillId="0" borderId="0" xfId="0" applyAlignment="1">
      <alignment horizontal="left"/>
    </xf>
    <xf numFmtId="0" fontId="1" fillId="0" borderId="0" xfId="2"/>
    <xf numFmtId="0" fontId="1" fillId="0" borderId="12" xfId="2" applyBorder="1"/>
    <xf numFmtId="0" fontId="1" fillId="0" borderId="13" xfId="2" applyBorder="1"/>
    <xf numFmtId="0" fontId="1" fillId="0" borderId="14" xfId="2" applyBorder="1"/>
    <xf numFmtId="0" fontId="1" fillId="0" borderId="15" xfId="2" applyBorder="1"/>
    <xf numFmtId="0" fontId="1" fillId="0" borderId="0" xfId="2" applyBorder="1"/>
    <xf numFmtId="0" fontId="1" fillId="0" borderId="16" xfId="2" applyBorder="1"/>
    <xf numFmtId="0" fontId="9" fillId="0" borderId="0" xfId="2" applyFont="1" applyBorder="1"/>
    <xf numFmtId="0" fontId="9" fillId="0" borderId="0" xfId="2" applyFont="1" applyBorder="1" applyAlignment="1">
      <alignment horizontal="right"/>
    </xf>
    <xf numFmtId="0" fontId="6" fillId="3" borderId="0" xfId="2" applyFont="1" applyFill="1" applyBorder="1"/>
    <xf numFmtId="0" fontId="12" fillId="3" borderId="0" xfId="2" applyFont="1" applyFill="1" applyBorder="1"/>
    <xf numFmtId="0" fontId="12" fillId="3" borderId="0" xfId="2" applyFont="1" applyFill="1" applyBorder="1" applyAlignment="1">
      <alignment horizontal="left"/>
    </xf>
    <xf numFmtId="0" fontId="4" fillId="2" borderId="0" xfId="2" applyFont="1" applyFill="1" applyBorder="1"/>
    <xf numFmtId="0" fontId="3" fillId="2" borderId="0" xfId="2" applyFont="1" applyFill="1" applyBorder="1"/>
    <xf numFmtId="0" fontId="2" fillId="0" borderId="0" xfId="2" applyFont="1" applyBorder="1"/>
    <xf numFmtId="0" fontId="1" fillId="0" borderId="17" xfId="2" applyBorder="1"/>
    <xf numFmtId="0" fontId="1" fillId="0" borderId="18" xfId="2" applyBorder="1"/>
    <xf numFmtId="0" fontId="1" fillId="0" borderId="19" xfId="2" applyBorder="1"/>
    <xf numFmtId="0" fontId="1" fillId="4" borderId="1" xfId="2" applyFont="1" applyFill="1" applyBorder="1"/>
    <xf numFmtId="0" fontId="1" fillId="4" borderId="0" xfId="2" applyFill="1"/>
    <xf numFmtId="9" fontId="6" fillId="4" borderId="0" xfId="2" applyNumberFormat="1" applyFont="1" applyFill="1" applyBorder="1" applyAlignment="1">
      <alignment horizontal="center"/>
    </xf>
    <xf numFmtId="38" fontId="1" fillId="0" borderId="2" xfId="2" applyNumberFormat="1" applyFont="1" applyBorder="1" applyAlignment="1">
      <alignment horizontal="center"/>
    </xf>
    <xf numFmtId="38" fontId="1" fillId="4" borderId="3" xfId="2" applyNumberFormat="1" applyFont="1" applyFill="1" applyBorder="1" applyAlignment="1">
      <alignment horizontal="center"/>
    </xf>
    <xf numFmtId="0" fontId="13" fillId="0" borderId="0" xfId="2" applyFont="1"/>
    <xf numFmtId="9" fontId="1" fillId="0" borderId="2" xfId="2" applyNumberFormat="1" applyFont="1" applyBorder="1" applyAlignment="1">
      <alignment horizontal="center"/>
    </xf>
    <xf numFmtId="9" fontId="1" fillId="4" borderId="3" xfId="2" applyNumberFormat="1" applyFont="1" applyFill="1" applyBorder="1" applyAlignment="1">
      <alignment horizontal="center"/>
    </xf>
    <xf numFmtId="9" fontId="1" fillId="5" borderId="4" xfId="2" applyNumberFormat="1" applyFont="1" applyFill="1" applyBorder="1"/>
    <xf numFmtId="0" fontId="1" fillId="0" borderId="4" xfId="2" applyFont="1" applyBorder="1"/>
    <xf numFmtId="0" fontId="5" fillId="0" borderId="0" xfId="2" applyFont="1"/>
    <xf numFmtId="0" fontId="8" fillId="0" borderId="0" xfId="2" applyFont="1"/>
    <xf numFmtId="0" fontId="9" fillId="0" borderId="0" xfId="2" applyFont="1"/>
    <xf numFmtId="0" fontId="7" fillId="3" borderId="0" xfId="2" applyFont="1" applyFill="1"/>
    <xf numFmtId="0" fontId="1" fillId="0" borderId="0" xfId="2" applyFont="1"/>
    <xf numFmtId="0" fontId="1" fillId="3" borderId="0" xfId="2" applyFont="1" applyFill="1"/>
    <xf numFmtId="0" fontId="11" fillId="3" borderId="0" xfId="2" applyFont="1" applyFill="1"/>
    <xf numFmtId="0" fontId="10" fillId="2" borderId="0" xfId="2" applyFont="1" applyFill="1"/>
    <xf numFmtId="0" fontId="9" fillId="3" borderId="0" xfId="2" applyFont="1" applyFill="1"/>
    <xf numFmtId="38" fontId="1" fillId="0" borderId="3" xfId="2" applyNumberFormat="1" applyBorder="1" applyAlignment="1">
      <alignment horizontal="center"/>
    </xf>
    <xf numFmtId="38" fontId="1" fillId="0" borderId="2" xfId="2" applyNumberFormat="1" applyBorder="1" applyAlignment="1">
      <alignment horizontal="center"/>
    </xf>
    <xf numFmtId="0" fontId="14" fillId="0" borderId="0" xfId="2" applyFont="1"/>
    <xf numFmtId="0" fontId="19" fillId="0" borderId="0" xfId="0" applyFont="1" applyFill="1"/>
    <xf numFmtId="0" fontId="1" fillId="6" borderId="4" xfId="2" applyFont="1" applyFill="1" applyBorder="1"/>
    <xf numFmtId="38" fontId="1" fillId="6" borderId="3" xfId="2" applyNumberFormat="1" applyFont="1" applyFill="1" applyBorder="1" applyAlignment="1">
      <alignment horizontal="center"/>
    </xf>
    <xf numFmtId="38" fontId="1" fillId="6" borderId="2" xfId="2" applyNumberFormat="1" applyFont="1" applyFill="1" applyBorder="1" applyAlignment="1">
      <alignment horizontal="center"/>
    </xf>
    <xf numFmtId="9" fontId="1" fillId="6" borderId="2" xfId="2" applyNumberFormat="1" applyFont="1" applyFill="1" applyBorder="1" applyAlignment="1">
      <alignment horizontal="center"/>
    </xf>
    <xf numFmtId="0" fontId="1" fillId="6" borderId="5" xfId="2" applyFont="1" applyFill="1" applyBorder="1"/>
    <xf numFmtId="38" fontId="1" fillId="6" borderId="6" xfId="2" applyNumberFormat="1" applyFont="1" applyFill="1" applyBorder="1" applyAlignment="1">
      <alignment horizontal="center"/>
    </xf>
    <xf numFmtId="38" fontId="1" fillId="6" borderId="7" xfId="2" applyNumberFormat="1" applyFont="1" applyFill="1" applyBorder="1" applyAlignment="1">
      <alignment horizontal="center"/>
    </xf>
    <xf numFmtId="0" fontId="20" fillId="0" borderId="0" xfId="2" applyFont="1" applyAlignment="1">
      <alignment horizontal="center"/>
    </xf>
    <xf numFmtId="38" fontId="1" fillId="6" borderId="6" xfId="2" applyNumberFormat="1" applyFill="1" applyBorder="1" applyAlignment="1">
      <alignment horizontal="center"/>
    </xf>
    <xf numFmtId="38" fontId="1" fillId="6" borderId="7" xfId="2" applyNumberFormat="1" applyFill="1" applyBorder="1" applyAlignment="1">
      <alignment horizontal="center"/>
    </xf>
    <xf numFmtId="0" fontId="19" fillId="0" borderId="0" xfId="2" applyFont="1"/>
    <xf numFmtId="3" fontId="1" fillId="6" borderId="2" xfId="2" applyNumberFormat="1" applyFont="1" applyFill="1" applyBorder="1" applyAlignment="1">
      <alignment horizontal="center"/>
    </xf>
    <xf numFmtId="3" fontId="1" fillId="6" borderId="3" xfId="2" applyNumberFormat="1" applyFont="1" applyFill="1" applyBorder="1" applyAlignment="1">
      <alignment horizontal="center"/>
    </xf>
    <xf numFmtId="38" fontId="1" fillId="4" borderId="8" xfId="2" applyNumberFormat="1" applyFont="1" applyFill="1" applyBorder="1" applyAlignment="1">
      <alignment horizontal="center"/>
    </xf>
    <xf numFmtId="38" fontId="1" fillId="0" borderId="8" xfId="2" applyNumberFormat="1" applyFont="1" applyBorder="1" applyAlignment="1">
      <alignment horizontal="center"/>
    </xf>
    <xf numFmtId="0" fontId="20" fillId="0" borderId="0" xfId="2" applyFont="1" applyBorder="1" applyAlignment="1">
      <alignment horizontal="center"/>
    </xf>
    <xf numFmtId="0" fontId="17" fillId="0" borderId="0" xfId="3"/>
    <xf numFmtId="0" fontId="9" fillId="0" borderId="0" xfId="3" applyFont="1" applyAlignment="1">
      <alignment horizontal="center"/>
    </xf>
    <xf numFmtId="0" fontId="21" fillId="0" borderId="9" xfId="3" applyFont="1" applyBorder="1" applyAlignment="1">
      <alignment vertical="top" wrapText="1"/>
    </xf>
    <xf numFmtId="0" fontId="22" fillId="0" borderId="9" xfId="3" applyFont="1" applyBorder="1" applyAlignment="1">
      <alignment vertical="top" wrapText="1"/>
    </xf>
    <xf numFmtId="0" fontId="22" fillId="0" borderId="9" xfId="3" applyFont="1" applyBorder="1" applyAlignment="1">
      <alignment vertical="top"/>
    </xf>
    <xf numFmtId="0" fontId="21" fillId="0" borderId="9" xfId="3" applyFont="1" applyBorder="1" applyAlignment="1">
      <alignment vertical="top"/>
    </xf>
    <xf numFmtId="164" fontId="16" fillId="0" borderId="0" xfId="2" applyNumberFormat="1" applyFont="1" applyBorder="1" applyAlignment="1">
      <alignment horizontal="left" readingOrder="1"/>
    </xf>
    <xf numFmtId="0" fontId="11" fillId="3" borderId="0" xfId="2" applyFont="1" applyFill="1" applyBorder="1"/>
    <xf numFmtId="0" fontId="11" fillId="3" borderId="0" xfId="2" applyFont="1" applyFill="1" applyBorder="1" applyAlignment="1">
      <alignment horizontal="right"/>
    </xf>
    <xf numFmtId="164" fontId="11" fillId="3" borderId="0" xfId="2" applyNumberFormat="1" applyFont="1" applyFill="1" applyBorder="1" applyAlignment="1">
      <alignment horizontal="left"/>
    </xf>
    <xf numFmtId="0" fontId="1" fillId="0" borderId="0" xfId="2" applyAlignment="1">
      <alignment horizontal="center"/>
    </xf>
    <xf numFmtId="0" fontId="11" fillId="3" borderId="0" xfId="2" applyFont="1" applyFill="1" applyAlignment="1">
      <alignment horizontal="center"/>
    </xf>
    <xf numFmtId="0" fontId="6" fillId="3" borderId="0" xfId="2" applyFont="1" applyFill="1"/>
    <xf numFmtId="0" fontId="12" fillId="3" borderId="0" xfId="2" applyFont="1" applyFill="1" applyBorder="1" applyAlignment="1">
      <alignment horizontal="right"/>
    </xf>
    <xf numFmtId="0" fontId="16" fillId="0" borderId="0" xfId="2" applyFont="1" applyBorder="1" applyAlignment="1">
      <alignment horizontal="right"/>
    </xf>
    <xf numFmtId="0" fontId="6" fillId="0" borderId="0" xfId="0" applyFont="1" applyAlignment="1">
      <alignment horizontal="right"/>
    </xf>
    <xf numFmtId="0" fontId="9" fillId="0" borderId="0" xfId="0" applyFont="1" applyAlignment="1">
      <alignment horizontal="right"/>
    </xf>
    <xf numFmtId="0" fontId="1" fillId="0" borderId="0" xfId="0" applyFont="1"/>
    <xf numFmtId="38" fontId="1" fillId="4" borderId="0" xfId="2" applyNumberFormat="1" applyFont="1" applyFill="1" applyBorder="1" applyAlignment="1">
      <alignment horizontal="center"/>
    </xf>
    <xf numFmtId="38" fontId="1" fillId="4" borderId="10" xfId="2" applyNumberFormat="1" applyFont="1" applyFill="1" applyBorder="1" applyAlignment="1">
      <alignment horizontal="center"/>
    </xf>
    <xf numFmtId="38" fontId="1" fillId="4" borderId="11" xfId="2" applyNumberFormat="1" applyFont="1" applyFill="1" applyBorder="1" applyAlignment="1">
      <alignment horizontal="center"/>
    </xf>
    <xf numFmtId="38" fontId="1" fillId="0" borderId="0" xfId="2" applyNumberFormat="1" applyFont="1" applyBorder="1" applyAlignment="1">
      <alignment horizontal="center"/>
    </xf>
    <xf numFmtId="38" fontId="1" fillId="4" borderId="10" xfId="2" applyNumberFormat="1" applyFill="1" applyBorder="1" applyAlignment="1">
      <alignment horizontal="center"/>
    </xf>
    <xf numFmtId="38" fontId="1" fillId="4" borderId="11" xfId="2" applyNumberFormat="1" applyFill="1" applyBorder="1" applyAlignment="1">
      <alignment horizontal="center"/>
    </xf>
    <xf numFmtId="9" fontId="1" fillId="0" borderId="3" xfId="2" applyNumberFormat="1" applyBorder="1" applyAlignment="1">
      <alignment horizontal="center"/>
    </xf>
    <xf numFmtId="9" fontId="1" fillId="0" borderId="2" xfId="2" applyNumberFormat="1" applyBorder="1" applyAlignment="1">
      <alignment horizontal="center"/>
    </xf>
    <xf numFmtId="3" fontId="1" fillId="6" borderId="3" xfId="2" applyNumberFormat="1" applyFill="1" applyBorder="1" applyAlignment="1">
      <alignment horizontal="center"/>
    </xf>
    <xf numFmtId="3" fontId="1" fillId="6" borderId="2" xfId="2" applyNumberFormat="1" applyFill="1" applyBorder="1" applyAlignment="1">
      <alignment horizontal="center"/>
    </xf>
    <xf numFmtId="3" fontId="1" fillId="0" borderId="3" xfId="2" applyNumberFormat="1" applyFont="1" applyBorder="1" applyAlignment="1">
      <alignment horizontal="center"/>
    </xf>
    <xf numFmtId="3" fontId="1" fillId="0" borderId="2" xfId="2" applyNumberFormat="1" applyFont="1" applyBorder="1" applyAlignment="1">
      <alignment horizontal="center"/>
    </xf>
    <xf numFmtId="9" fontId="1" fillId="6" borderId="3" xfId="2" applyNumberFormat="1" applyFill="1" applyBorder="1" applyAlignment="1">
      <alignment horizontal="center"/>
    </xf>
    <xf numFmtId="9" fontId="1" fillId="6" borderId="2" xfId="2" applyNumberFormat="1" applyFill="1" applyBorder="1" applyAlignment="1">
      <alignment horizontal="center"/>
    </xf>
    <xf numFmtId="3" fontId="1" fillId="4" borderId="3" xfId="2" applyNumberFormat="1" applyFont="1" applyFill="1" applyBorder="1" applyAlignment="1">
      <alignment horizontal="center"/>
    </xf>
    <xf numFmtId="9" fontId="1" fillId="6" borderId="3" xfId="2" applyNumberFormat="1" applyFont="1" applyFill="1" applyBorder="1" applyAlignment="1">
      <alignment horizontal="center"/>
    </xf>
    <xf numFmtId="9" fontId="1" fillId="6" borderId="6" xfId="2" applyNumberFormat="1" applyFill="1" applyBorder="1" applyAlignment="1">
      <alignment horizontal="center"/>
    </xf>
    <xf numFmtId="9" fontId="1" fillId="6" borderId="7" xfId="2" applyNumberFormat="1" applyFill="1" applyBorder="1" applyAlignment="1">
      <alignment horizontal="center"/>
    </xf>
    <xf numFmtId="9" fontId="1" fillId="4" borderId="0" xfId="2" applyNumberFormat="1" applyFill="1" applyBorder="1" applyAlignment="1">
      <alignment horizontal="center"/>
    </xf>
    <xf numFmtId="0" fontId="23" fillId="0" borderId="0" xfId="2" applyFont="1" applyAlignment="1">
      <alignment horizontal="center"/>
    </xf>
    <xf numFmtId="0" fontId="24" fillId="0" borderId="0" xfId="2" applyFont="1"/>
    <xf numFmtId="0" fontId="1" fillId="4" borderId="4" xfId="2" applyFont="1" applyFill="1" applyBorder="1"/>
    <xf numFmtId="1" fontId="1" fillId="4" borderId="3" xfId="2" applyNumberFormat="1" applyFill="1" applyBorder="1" applyAlignment="1">
      <alignment horizontal="center"/>
    </xf>
    <xf numFmtId="1" fontId="1" fillId="4" borderId="2" xfId="2" applyNumberFormat="1" applyFill="1" applyBorder="1" applyAlignment="1">
      <alignment horizontal="center"/>
    </xf>
    <xf numFmtId="1" fontId="1" fillId="0" borderId="3" xfId="2" applyNumberFormat="1" applyBorder="1" applyAlignment="1">
      <alignment horizontal="center"/>
    </xf>
    <xf numFmtId="1" fontId="1" fillId="0" borderId="2" xfId="2" applyNumberFormat="1" applyBorder="1" applyAlignment="1">
      <alignment horizontal="center"/>
    </xf>
    <xf numFmtId="1" fontId="1" fillId="4" borderId="3" xfId="2" applyNumberFormat="1" applyFont="1" applyFill="1" applyBorder="1" applyAlignment="1">
      <alignment horizontal="center"/>
    </xf>
    <xf numFmtId="1" fontId="1" fillId="4" borderId="2" xfId="2" applyNumberFormat="1" applyFont="1" applyFill="1" applyBorder="1" applyAlignment="1">
      <alignment horizontal="center"/>
    </xf>
    <xf numFmtId="1" fontId="1" fillId="4" borderId="10" xfId="2" applyNumberFormat="1" applyFill="1" applyBorder="1" applyAlignment="1">
      <alignment horizontal="center"/>
    </xf>
    <xf numFmtId="1" fontId="1" fillId="4" borderId="11" xfId="2" applyNumberFormat="1" applyFill="1" applyBorder="1" applyAlignment="1">
      <alignment horizontal="center"/>
    </xf>
    <xf numFmtId="1" fontId="1" fillId="0" borderId="0" xfId="2" applyNumberFormat="1"/>
    <xf numFmtId="0" fontId="25" fillId="0" borderId="0" xfId="3" applyFont="1"/>
    <xf numFmtId="164" fontId="9" fillId="0" borderId="0" xfId="2" applyNumberFormat="1" applyFont="1" applyBorder="1" applyAlignment="1">
      <alignment horizontal="left" readingOrder="1"/>
    </xf>
    <xf numFmtId="0" fontId="1" fillId="0" borderId="0" xfId="2" applyAlignment="1"/>
    <xf numFmtId="0" fontId="1" fillId="0" borderId="16" xfId="2" applyBorder="1" applyAlignment="1">
      <alignment horizontal="right"/>
    </xf>
    <xf numFmtId="0" fontId="1" fillId="0" borderId="0" xfId="2" applyBorder="1" applyAlignment="1">
      <alignment horizontal="right"/>
    </xf>
  </cellXfs>
  <cellStyles count="4">
    <cellStyle name="Hyperlink"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19050</xdr:colOff>
      <xdr:row>15</xdr:row>
      <xdr:rowOff>304800</xdr:rowOff>
    </xdr:from>
    <xdr:to>
      <xdr:col>15</xdr:col>
      <xdr:colOff>504825</xdr:colOff>
      <xdr:row>26</xdr:row>
      <xdr:rowOff>57150</xdr:rowOff>
    </xdr:to>
    <xdr:pic>
      <xdr:nvPicPr>
        <xdr:cNvPr id="4639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3514725"/>
          <a:ext cx="2924175"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2181225</xdr:colOff>
      <xdr:row>15</xdr:row>
      <xdr:rowOff>219075</xdr:rowOff>
    </xdr:from>
    <xdr:to>
      <xdr:col>15</xdr:col>
      <xdr:colOff>523875</xdr:colOff>
      <xdr:row>26</xdr:row>
      <xdr:rowOff>38100</xdr:rowOff>
    </xdr:to>
    <xdr:pic>
      <xdr:nvPicPr>
        <xdr:cNvPr id="4639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2300" y="3438525"/>
          <a:ext cx="3048000"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2514600</xdr:colOff>
      <xdr:row>32</xdr:row>
      <xdr:rowOff>114300</xdr:rowOff>
    </xdr:from>
    <xdr:to>
      <xdr:col>6</xdr:col>
      <xdr:colOff>457200</xdr:colOff>
      <xdr:row>44</xdr:row>
      <xdr:rowOff>47625</xdr:rowOff>
    </xdr:to>
    <xdr:pic>
      <xdr:nvPicPr>
        <xdr:cNvPr id="3799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0425" y="5400675"/>
          <a:ext cx="3048000"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P/Xiaoling/Dallas/Dallas_2007_04_12_reports/Dallas_2007_04_12_report_M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Jeff%20Eastman/Client%20Folders/Houston%20CVB/HoustonTAPReportsExcel/2007/Houston_2007_1_6_report_3YrM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s"/>
      <sheetName val="Annual Pace"/>
      <sheetName val="Annual Variance"/>
      <sheetName val="Annual Projection"/>
      <sheetName val="2007"/>
      <sheetName val="2007 Pace"/>
      <sheetName val="2007 Variance"/>
      <sheetName val="2007 Projection"/>
      <sheetName val="2008"/>
      <sheetName val="2008 Pace"/>
      <sheetName val="2008 Variance"/>
      <sheetName val="2008 Projection"/>
      <sheetName val="2009"/>
      <sheetName val="2009 Pace"/>
      <sheetName val="2009 Variance"/>
      <sheetName val="2009 Projection"/>
      <sheetName val="2010"/>
      <sheetName val="2010 Pace"/>
      <sheetName val="2010 Variance"/>
      <sheetName val="2010 Projection"/>
      <sheetName val="2011"/>
      <sheetName val="2011 Pace"/>
      <sheetName val="2011 Variance"/>
      <sheetName val="2011 Projection"/>
      <sheetName val="2012"/>
      <sheetName val="2012 Pace"/>
      <sheetName val="2012 Variance"/>
      <sheetName val="2012 Projection"/>
      <sheetName val="2013"/>
      <sheetName val="2013 Pace"/>
      <sheetName val="2013 Variance"/>
      <sheetName val="2013 Projection"/>
      <sheetName val="2014"/>
      <sheetName val="2014 Pace"/>
      <sheetName val="2014 Variance"/>
      <sheetName val="2014 Projection"/>
      <sheetName val="Data"/>
      <sheetName val="month-adv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1">
          <cell r="B11">
            <v>1</v>
          </cell>
          <cell r="C11">
            <v>2</v>
          </cell>
        </row>
        <row r="13">
          <cell r="E13" t="str">
            <v>actual_bookings</v>
          </cell>
          <cell r="F13" t="str">
            <v>pace_target</v>
          </cell>
          <cell r="G13" t="str">
            <v>target_consumption</v>
          </cell>
          <cell r="J13" t="str">
            <v>variance</v>
          </cell>
        </row>
      </sheetData>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s"/>
      <sheetName val="Annual Pace"/>
      <sheetName val="Annual Variance"/>
      <sheetName val="Annual Projection"/>
      <sheetName val="2006"/>
      <sheetName val="2006 Pace"/>
      <sheetName val="2006 Variance"/>
      <sheetName val="2006 Projection"/>
      <sheetName val="2007"/>
      <sheetName val="2007 Pace"/>
      <sheetName val="2007 Variance"/>
      <sheetName val="2007 Projection"/>
      <sheetName val="2008"/>
      <sheetName val="2008 Pace"/>
      <sheetName val="2008 Variance"/>
      <sheetName val="2008 Projection"/>
      <sheetName val="2009"/>
      <sheetName val="2009 Pace"/>
      <sheetName val="2009 Variance"/>
      <sheetName val="2009 Projection"/>
      <sheetName val="2010"/>
      <sheetName val="2010 Pace"/>
      <sheetName val="2010 Variance"/>
      <sheetName val="2010 Projection"/>
      <sheetName val="2011"/>
      <sheetName val="2011 Pace"/>
      <sheetName val="2011 Variance"/>
      <sheetName val="2011 Projection"/>
      <sheetName val="2012"/>
      <sheetName val="2012 Pace"/>
      <sheetName val="2012 Variance"/>
      <sheetName val="2012 Projection"/>
      <sheetName val="2013"/>
      <sheetName val="2013 Pace"/>
      <sheetName val="2013 Variance"/>
      <sheetName val="2013 Projection"/>
      <sheetName val="Data"/>
      <sheetName val="month-adv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row r="11">
          <cell r="B11">
            <v>1</v>
          </cell>
          <cell r="C11">
            <v>2</v>
          </cell>
          <cell r="D11">
            <v>3</v>
          </cell>
          <cell r="E11">
            <v>4</v>
          </cell>
          <cell r="F11">
            <v>5</v>
          </cell>
          <cell r="G11">
            <v>6</v>
          </cell>
          <cell r="H11">
            <v>7</v>
          </cell>
          <cell r="I11">
            <v>8</v>
          </cell>
          <cell r="J11">
            <v>9</v>
          </cell>
          <cell r="K11">
            <v>10</v>
          </cell>
          <cell r="L11">
            <v>11</v>
          </cell>
          <cell r="M11">
            <v>12</v>
          </cell>
        </row>
        <row r="13">
          <cell r="K13" t="str">
            <v>tentative</v>
          </cell>
        </row>
      </sheetData>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P28"/>
  <sheetViews>
    <sheetView showGridLines="0" showRowColHeaders="0" tabSelected="1" topLeftCell="C1" zoomScaleNormal="100" workbookViewId="0">
      <selection activeCell="A61" sqref="A61"/>
    </sheetView>
  </sheetViews>
  <sheetFormatPr defaultRowHeight="12.75" x14ac:dyDescent="0.2"/>
  <cols>
    <col min="1" max="2" width="0" style="7" hidden="1" customWidth="1"/>
    <col min="3" max="9" width="9.140625" style="7"/>
    <col min="10" max="10" width="7.85546875" style="7" customWidth="1"/>
    <col min="11" max="11" width="34" style="7" bestFit="1" customWidth="1"/>
    <col min="12" max="16384" width="9.140625" style="7"/>
  </cols>
  <sheetData>
    <row r="2" spans="5:16" x14ac:dyDescent="0.2">
      <c r="E2" s="74"/>
    </row>
    <row r="6" spans="5:16" ht="13.5" thickBot="1" x14ac:dyDescent="0.25"/>
    <row r="7" spans="5:16" ht="13.5" thickTop="1" x14ac:dyDescent="0.2">
      <c r="E7" s="24"/>
      <c r="F7" s="23"/>
      <c r="G7" s="23"/>
      <c r="H7" s="23"/>
      <c r="I7" s="23"/>
      <c r="J7" s="23"/>
      <c r="K7" s="23"/>
      <c r="L7" s="23"/>
      <c r="M7" s="23"/>
      <c r="N7" s="23"/>
      <c r="O7" s="23"/>
      <c r="P7" s="22"/>
    </row>
    <row r="8" spans="5:16" x14ac:dyDescent="0.2">
      <c r="E8" s="13"/>
      <c r="F8" s="12"/>
      <c r="G8" s="12"/>
      <c r="H8" s="12"/>
      <c r="I8" s="12"/>
      <c r="J8" s="12"/>
      <c r="K8" s="12"/>
      <c r="L8" s="12"/>
      <c r="M8" s="12"/>
      <c r="N8" s="12"/>
      <c r="O8" s="12"/>
      <c r="P8" s="11"/>
    </row>
    <row r="9" spans="5:16" ht="25.5" x14ac:dyDescent="0.35">
      <c r="E9" s="13"/>
      <c r="F9" s="12"/>
      <c r="G9" s="12"/>
      <c r="H9" s="21" t="s">
        <v>0</v>
      </c>
      <c r="I9" s="21"/>
      <c r="J9" s="21"/>
      <c r="K9" s="12"/>
      <c r="L9" s="12"/>
      <c r="M9" s="12"/>
      <c r="N9" s="12"/>
      <c r="O9" s="12"/>
      <c r="P9" s="11"/>
    </row>
    <row r="10" spans="5:16" x14ac:dyDescent="0.2">
      <c r="E10" s="13"/>
      <c r="F10" s="12"/>
      <c r="G10" s="12"/>
      <c r="H10" s="12"/>
      <c r="I10" s="12"/>
      <c r="J10" s="12"/>
      <c r="K10" s="12"/>
      <c r="L10" s="12"/>
      <c r="M10" s="12"/>
      <c r="N10" s="12"/>
      <c r="O10" s="12"/>
      <c r="P10" s="11"/>
    </row>
    <row r="11" spans="5:16" x14ac:dyDescent="0.2">
      <c r="E11" s="13"/>
      <c r="F11" s="12"/>
      <c r="G11" s="12"/>
      <c r="H11" s="12"/>
      <c r="I11" s="12"/>
      <c r="J11" s="12"/>
      <c r="K11" s="12"/>
      <c r="L11" s="12"/>
      <c r="M11" s="12"/>
      <c r="N11" s="12"/>
      <c r="O11" s="12"/>
      <c r="P11" s="11"/>
    </row>
    <row r="12" spans="5:16" ht="33.75" x14ac:dyDescent="0.5">
      <c r="E12" s="13"/>
      <c r="F12" s="12"/>
      <c r="G12" s="12"/>
      <c r="H12" s="20" t="s">
        <v>1</v>
      </c>
      <c r="I12" s="19"/>
      <c r="J12" s="19"/>
      <c r="K12" s="19"/>
      <c r="L12" s="19"/>
      <c r="M12" s="12"/>
      <c r="N12" s="12"/>
      <c r="O12" s="12"/>
      <c r="P12" s="11"/>
    </row>
    <row r="13" spans="5:16" x14ac:dyDescent="0.2">
      <c r="E13" s="13"/>
      <c r="F13" s="12"/>
      <c r="G13" s="12"/>
      <c r="H13" s="12"/>
      <c r="I13" s="12"/>
      <c r="J13" s="12"/>
      <c r="K13" s="12"/>
      <c r="L13" s="12"/>
      <c r="M13" s="12"/>
      <c r="N13" s="12"/>
      <c r="O13" s="12"/>
      <c r="P13" s="11"/>
    </row>
    <row r="14" spans="5:16" ht="26.25" x14ac:dyDescent="0.4">
      <c r="E14" s="13"/>
      <c r="F14" s="12"/>
      <c r="G14" s="12"/>
      <c r="H14" s="12"/>
      <c r="I14" s="12"/>
      <c r="J14" s="77" t="s">
        <v>52</v>
      </c>
      <c r="K14" s="18" t="s">
        <v>64</v>
      </c>
      <c r="L14" s="12"/>
      <c r="M14" s="12"/>
      <c r="N14" s="12"/>
      <c r="O14" s="12"/>
      <c r="P14" s="11"/>
    </row>
    <row r="15" spans="5:16" ht="26.25" x14ac:dyDescent="0.4">
      <c r="E15" s="13"/>
      <c r="F15" s="12"/>
      <c r="G15" s="12"/>
      <c r="I15" s="17"/>
      <c r="J15" s="77" t="s">
        <v>81</v>
      </c>
      <c r="K15" s="18" t="s">
        <v>85</v>
      </c>
      <c r="L15" s="16"/>
      <c r="M15" s="16"/>
      <c r="N15" s="12"/>
      <c r="O15" s="12"/>
      <c r="P15" s="11"/>
    </row>
    <row r="16" spans="5:16" ht="23.25" x14ac:dyDescent="0.35">
      <c r="E16" s="13"/>
      <c r="F16" s="12"/>
      <c r="G16" s="12"/>
      <c r="J16" s="78" t="s">
        <v>51</v>
      </c>
      <c r="K16" s="70">
        <v>42429</v>
      </c>
      <c r="L16" s="16"/>
      <c r="M16" s="16"/>
      <c r="N16" s="12"/>
      <c r="O16" s="12"/>
      <c r="P16" s="11"/>
    </row>
    <row r="17" spans="5:16" ht="18" x14ac:dyDescent="0.25">
      <c r="E17" s="13"/>
      <c r="F17" s="12"/>
      <c r="G17" s="12"/>
      <c r="I17" s="71"/>
      <c r="J17" s="72" t="s">
        <v>28</v>
      </c>
      <c r="K17" s="73">
        <v>42445</v>
      </c>
      <c r="L17" s="12"/>
      <c r="M17" s="12"/>
      <c r="N17" s="12"/>
      <c r="O17" s="12"/>
      <c r="P17" s="11"/>
    </row>
    <row r="18" spans="5:16" ht="15.75" x14ac:dyDescent="0.25">
      <c r="E18" s="13"/>
      <c r="F18" s="12"/>
      <c r="G18" s="12"/>
      <c r="H18" s="14"/>
      <c r="I18" s="15"/>
      <c r="J18" s="114"/>
      <c r="K18" s="115"/>
      <c r="L18" s="12"/>
      <c r="M18" s="12"/>
      <c r="N18" s="12"/>
      <c r="O18" s="12"/>
      <c r="P18" s="11"/>
    </row>
    <row r="19" spans="5:16" ht="15.75" x14ac:dyDescent="0.25">
      <c r="E19" s="13"/>
      <c r="F19" s="12"/>
      <c r="G19" s="12"/>
      <c r="H19" s="14"/>
      <c r="I19" s="14"/>
      <c r="J19" s="14"/>
      <c r="K19" s="14"/>
      <c r="L19" s="12"/>
      <c r="M19" s="12"/>
      <c r="N19" s="12"/>
      <c r="O19" s="12"/>
      <c r="P19" s="11"/>
    </row>
    <row r="20" spans="5:16" x14ac:dyDescent="0.2">
      <c r="E20" s="116" t="s">
        <v>23</v>
      </c>
      <c r="F20" s="117"/>
      <c r="G20" s="117"/>
      <c r="H20" s="81" t="s">
        <v>24</v>
      </c>
      <c r="I20" s="12"/>
      <c r="J20" s="12"/>
      <c r="K20" s="12"/>
      <c r="L20" s="12"/>
      <c r="M20" s="12"/>
      <c r="N20" s="12"/>
      <c r="O20" s="12"/>
      <c r="P20" s="11"/>
    </row>
    <row r="21" spans="5:16" x14ac:dyDescent="0.2">
      <c r="E21" s="13"/>
      <c r="F21" s="12"/>
      <c r="G21" s="12"/>
      <c r="H21" s="81" t="s">
        <v>70</v>
      </c>
      <c r="I21" s="12"/>
      <c r="J21" s="12"/>
      <c r="K21" s="12"/>
      <c r="L21" s="12"/>
      <c r="M21" s="12"/>
      <c r="N21" s="12"/>
      <c r="O21" s="12"/>
      <c r="P21" s="11"/>
    </row>
    <row r="22" spans="5:16" x14ac:dyDescent="0.2">
      <c r="E22" s="13"/>
      <c r="F22" s="12"/>
      <c r="G22" s="12"/>
      <c r="H22" s="81" t="s">
        <v>71</v>
      </c>
      <c r="I22" s="12"/>
      <c r="J22" s="12"/>
      <c r="K22" s="12"/>
      <c r="L22" s="12"/>
      <c r="M22" s="12"/>
      <c r="N22" s="12"/>
      <c r="O22" s="12"/>
      <c r="P22" s="11"/>
    </row>
    <row r="23" spans="5:16" x14ac:dyDescent="0.2">
      <c r="E23" s="13"/>
      <c r="F23" s="12"/>
      <c r="G23" s="12"/>
      <c r="H23" s="113" t="s">
        <v>75</v>
      </c>
      <c r="I23" s="12"/>
      <c r="J23" s="12"/>
      <c r="K23" s="12"/>
      <c r="L23" s="12"/>
      <c r="M23" s="12"/>
      <c r="N23" s="12"/>
      <c r="O23" s="12"/>
      <c r="P23" s="11"/>
    </row>
    <row r="24" spans="5:16" x14ac:dyDescent="0.2">
      <c r="E24" s="13"/>
      <c r="F24" s="12"/>
      <c r="G24" s="12"/>
      <c r="H24" s="113" t="s">
        <v>76</v>
      </c>
      <c r="I24" s="12"/>
      <c r="J24" s="12"/>
      <c r="K24" s="12"/>
      <c r="L24" s="12"/>
      <c r="M24" s="12"/>
      <c r="N24" s="12"/>
      <c r="O24" s="12"/>
      <c r="P24" s="11"/>
    </row>
    <row r="25" spans="5:16" x14ac:dyDescent="0.2">
      <c r="E25" s="13"/>
      <c r="F25" s="12"/>
      <c r="G25" s="12"/>
      <c r="H25" s="81" t="s">
        <v>54</v>
      </c>
      <c r="I25" s="12"/>
      <c r="J25" s="12"/>
      <c r="K25" s="12"/>
      <c r="L25" s="12"/>
      <c r="M25" s="12"/>
      <c r="N25" s="12"/>
      <c r="O25" s="12"/>
      <c r="P25" s="11"/>
    </row>
    <row r="26" spans="5:16" x14ac:dyDescent="0.2">
      <c r="E26" s="13"/>
      <c r="F26" s="12"/>
      <c r="G26" s="12"/>
      <c r="H26" s="81" t="s">
        <v>72</v>
      </c>
      <c r="I26" s="12"/>
      <c r="J26" s="12"/>
      <c r="K26" s="12"/>
      <c r="L26" s="12"/>
      <c r="M26" s="12"/>
      <c r="N26" s="12"/>
      <c r="O26" s="12"/>
      <c r="P26" s="11"/>
    </row>
    <row r="27" spans="5:16" ht="13.5" thickBot="1" x14ac:dyDescent="0.25">
      <c r="E27" s="10"/>
      <c r="F27" s="9"/>
      <c r="G27" s="9"/>
      <c r="H27" s="9"/>
      <c r="I27" s="9"/>
      <c r="J27" s="9"/>
      <c r="K27" s="9"/>
      <c r="L27" s="9"/>
      <c r="M27" s="9"/>
      <c r="N27" s="9"/>
      <c r="O27" s="9"/>
      <c r="P27" s="8"/>
    </row>
    <row r="28" spans="5:16" ht="13.5" thickTop="1" x14ac:dyDescent="0.2"/>
  </sheetData>
  <sheetProtection password="CC2E" sheet="1" objects="1" scenarios="1"/>
  <mergeCells count="2">
    <mergeCell ref="J18:K18"/>
    <mergeCell ref="E20:G20"/>
  </mergeCells>
  <pageMargins left="0.25" right="0.25" top="0.75" bottom="0.75" header="0.3" footer="0.3"/>
  <pageSetup scale="85" orientation="landscape" verticalDpi="0" r:id="rId1"/>
  <headerFooter alignWithMargins="0">
    <oddFooter>&amp;C&amp;F
&amp;P  of  &amp;N</oddFooter>
    <firstFooter>&amp;C&amp;P of &amp;N</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94"/>
  <sheetViews>
    <sheetView showGridLines="0" showRowColHeaders="0" tabSelected="1" zoomScale="90" zoomScaleNormal="90" workbookViewId="0">
      <selection activeCell="A61" sqref="A61"/>
    </sheetView>
  </sheetViews>
  <sheetFormatPr defaultRowHeight="12.75" x14ac:dyDescent="0.2"/>
  <cols>
    <col min="1" max="1" width="27.7109375" style="7" customWidth="1"/>
    <col min="2" max="13" width="10.7109375" style="7" customWidth="1"/>
    <col min="14" max="14" width="12.7109375" style="7" customWidth="1"/>
    <col min="15" max="16384" width="9.140625" style="7"/>
  </cols>
  <sheetData>
    <row r="2" spans="1:14" ht="18" x14ac:dyDescent="0.25">
      <c r="A2" s="42" t="s">
        <v>1</v>
      </c>
      <c r="B2" s="38"/>
      <c r="C2" s="38"/>
      <c r="D2" s="41"/>
      <c r="E2" s="41"/>
      <c r="F2" s="75" t="s">
        <v>85</v>
      </c>
      <c r="G2" s="43"/>
      <c r="J2" s="40"/>
      <c r="K2" s="76" t="s">
        <v>86</v>
      </c>
      <c r="L2" s="40"/>
      <c r="M2" s="40"/>
    </row>
    <row r="3" spans="1:14" x14ac:dyDescent="0.2">
      <c r="J3" s="39"/>
      <c r="K3" s="39" t="s">
        <v>87</v>
      </c>
      <c r="L3" s="39"/>
    </row>
    <row r="4" spans="1:14" ht="15.75" x14ac:dyDescent="0.25">
      <c r="B4" s="37"/>
      <c r="C4" s="37"/>
      <c r="F4" s="101">
        <v>2022</v>
      </c>
      <c r="G4" s="36"/>
      <c r="H4" s="35"/>
      <c r="I4" s="35"/>
      <c r="J4" s="35"/>
    </row>
    <row r="5" spans="1:14" ht="15.75" thickBot="1" x14ac:dyDescent="0.25">
      <c r="A5" s="58" t="s">
        <v>105</v>
      </c>
      <c r="B5" s="55" t="s">
        <v>10</v>
      </c>
      <c r="C5" s="55" t="s">
        <v>11</v>
      </c>
      <c r="D5" s="55" t="s">
        <v>12</v>
      </c>
      <c r="E5" s="55" t="s">
        <v>13</v>
      </c>
      <c r="F5" s="55" t="s">
        <v>14</v>
      </c>
      <c r="G5" s="55" t="s">
        <v>15</v>
      </c>
      <c r="H5" s="55" t="s">
        <v>16</v>
      </c>
      <c r="I5" s="55" t="s">
        <v>17</v>
      </c>
      <c r="J5" s="55" t="s">
        <v>18</v>
      </c>
      <c r="K5" s="55" t="s">
        <v>22</v>
      </c>
      <c r="L5" s="55" t="s">
        <v>19</v>
      </c>
      <c r="M5" s="55" t="s">
        <v>20</v>
      </c>
      <c r="N5" s="55" t="s">
        <v>21</v>
      </c>
    </row>
    <row r="6" spans="1:14" ht="13.5" thickTop="1" x14ac:dyDescent="0.2">
      <c r="A6" s="52" t="s">
        <v>3</v>
      </c>
      <c r="B6" s="56">
        <v>0</v>
      </c>
      <c r="C6" s="56">
        <v>0</v>
      </c>
      <c r="D6" s="56">
        <v>0</v>
      </c>
      <c r="E6" s="56">
        <v>0</v>
      </c>
      <c r="F6" s="56">
        <v>5000</v>
      </c>
      <c r="G6" s="56">
        <v>13408</v>
      </c>
      <c r="H6" s="56">
        <v>5044</v>
      </c>
      <c r="I6" s="56">
        <v>0</v>
      </c>
      <c r="J6" s="56">
        <v>0</v>
      </c>
      <c r="K6" s="56">
        <v>2245</v>
      </c>
      <c r="L6" s="56">
        <v>6317</v>
      </c>
      <c r="M6" s="56">
        <v>0</v>
      </c>
      <c r="N6" s="57">
        <f>SUM(B6:M6)</f>
        <v>32014</v>
      </c>
    </row>
    <row r="7" spans="1:14" x14ac:dyDescent="0.2">
      <c r="A7" s="34" t="s">
        <v>4</v>
      </c>
      <c r="B7" s="44">
        <v>1319</v>
      </c>
      <c r="C7" s="44">
        <v>1185</v>
      </c>
      <c r="D7" s="44">
        <v>1726</v>
      </c>
      <c r="E7" s="44">
        <v>4372</v>
      </c>
      <c r="F7" s="44">
        <v>5105</v>
      </c>
      <c r="G7" s="44">
        <v>5098</v>
      </c>
      <c r="H7" s="44">
        <v>4186</v>
      </c>
      <c r="I7" s="44">
        <v>2982</v>
      </c>
      <c r="J7" s="44">
        <v>2564</v>
      </c>
      <c r="K7" s="44">
        <v>3489</v>
      </c>
      <c r="L7" s="44">
        <v>1312</v>
      </c>
      <c r="M7" s="44">
        <v>174</v>
      </c>
      <c r="N7" s="45">
        <f>SUM(B7:M7)</f>
        <v>33512</v>
      </c>
    </row>
    <row r="8" spans="1:14" x14ac:dyDescent="0.2">
      <c r="A8" s="48" t="s">
        <v>55</v>
      </c>
      <c r="B8" s="60">
        <v>10608</v>
      </c>
      <c r="C8" s="60">
        <v>9532</v>
      </c>
      <c r="D8" s="60">
        <v>14403</v>
      </c>
      <c r="E8" s="60">
        <v>36478</v>
      </c>
      <c r="F8" s="60">
        <v>42597</v>
      </c>
      <c r="G8" s="60">
        <v>43233</v>
      </c>
      <c r="H8" s="60">
        <v>37634</v>
      </c>
      <c r="I8" s="60">
        <v>28880</v>
      </c>
      <c r="J8" s="60">
        <v>25493</v>
      </c>
      <c r="K8" s="60">
        <v>34693</v>
      </c>
      <c r="L8" s="60">
        <v>17175</v>
      </c>
      <c r="M8" s="60">
        <v>2274</v>
      </c>
      <c r="N8" s="59">
        <f>SUM(B8:M8)</f>
        <v>303000</v>
      </c>
    </row>
    <row r="9" spans="1:14" x14ac:dyDescent="0.2">
      <c r="A9" s="34" t="s">
        <v>5</v>
      </c>
      <c r="B9" s="88">
        <v>0</v>
      </c>
      <c r="C9" s="88">
        <v>0</v>
      </c>
      <c r="D9" s="88">
        <v>0</v>
      </c>
      <c r="E9" s="88">
        <v>0</v>
      </c>
      <c r="F9" s="88">
        <v>0.98</v>
      </c>
      <c r="G9" s="88">
        <v>2.63</v>
      </c>
      <c r="H9" s="88">
        <v>1.2</v>
      </c>
      <c r="I9" s="88">
        <v>0</v>
      </c>
      <c r="J9" s="88">
        <v>0</v>
      </c>
      <c r="K9" s="88">
        <v>0.64</v>
      </c>
      <c r="L9" s="88">
        <v>4.8099999999999996</v>
      </c>
      <c r="M9" s="88">
        <v>0</v>
      </c>
      <c r="N9" s="89">
        <f>N6/N7</f>
        <v>0.95529959417522081</v>
      </c>
    </row>
    <row r="10" spans="1:14" x14ac:dyDescent="0.2">
      <c r="A10" s="48" t="s">
        <v>6</v>
      </c>
      <c r="B10" s="90">
        <v>17000</v>
      </c>
      <c r="C10" s="90">
        <v>0</v>
      </c>
      <c r="D10" s="90">
        <v>0</v>
      </c>
      <c r="E10" s="90">
        <v>0</v>
      </c>
      <c r="F10" s="90">
        <v>7725</v>
      </c>
      <c r="G10" s="90">
        <v>13408</v>
      </c>
      <c r="H10" s="90">
        <v>8614</v>
      </c>
      <c r="I10" s="90">
        <v>11100</v>
      </c>
      <c r="J10" s="90">
        <v>14797</v>
      </c>
      <c r="K10" s="90">
        <v>2245</v>
      </c>
      <c r="L10" s="90">
        <v>6317</v>
      </c>
      <c r="M10" s="90">
        <v>0</v>
      </c>
      <c r="N10" s="91">
        <f>SUM(B10:M10)</f>
        <v>81206</v>
      </c>
    </row>
    <row r="11" spans="1:14" x14ac:dyDescent="0.2">
      <c r="A11" s="34" t="s">
        <v>7</v>
      </c>
      <c r="B11" s="92">
        <v>17000</v>
      </c>
      <c r="C11" s="92">
        <v>0</v>
      </c>
      <c r="D11" s="92">
        <v>0</v>
      </c>
      <c r="E11" s="92">
        <v>0</v>
      </c>
      <c r="F11" s="92">
        <v>2725</v>
      </c>
      <c r="G11" s="92">
        <v>0</v>
      </c>
      <c r="H11" s="92">
        <v>3570</v>
      </c>
      <c r="I11" s="92">
        <v>11100</v>
      </c>
      <c r="J11" s="92">
        <v>14797</v>
      </c>
      <c r="K11" s="92">
        <v>0</v>
      </c>
      <c r="L11" s="92">
        <v>0</v>
      </c>
      <c r="M11" s="92">
        <v>0</v>
      </c>
      <c r="N11" s="93">
        <f>SUM(B11:M11)</f>
        <v>49192</v>
      </c>
    </row>
    <row r="12" spans="1:14" x14ac:dyDescent="0.2">
      <c r="A12" s="48" t="s">
        <v>8</v>
      </c>
      <c r="B12" s="94">
        <v>0</v>
      </c>
      <c r="C12" s="94">
        <v>0</v>
      </c>
      <c r="D12" s="94">
        <v>0</v>
      </c>
      <c r="E12" s="94">
        <v>0</v>
      </c>
      <c r="F12" s="94">
        <v>0.65</v>
      </c>
      <c r="G12" s="94">
        <v>1</v>
      </c>
      <c r="H12" s="94">
        <v>0.59</v>
      </c>
      <c r="I12" s="94">
        <v>0</v>
      </c>
      <c r="J12" s="94">
        <v>0</v>
      </c>
      <c r="K12" s="94">
        <v>1</v>
      </c>
      <c r="L12" s="94">
        <v>1</v>
      </c>
      <c r="M12" s="94">
        <v>0</v>
      </c>
      <c r="N12" s="95">
        <f>N6/N10</f>
        <v>0.39423195330394306</v>
      </c>
    </row>
    <row r="13" spans="1:14" ht="13.5" thickBot="1" x14ac:dyDescent="0.25">
      <c r="A13" s="25" t="s">
        <v>9</v>
      </c>
      <c r="B13" s="86">
        <v>0</v>
      </c>
      <c r="C13" s="86">
        <v>0</v>
      </c>
      <c r="D13" s="86">
        <v>0</v>
      </c>
      <c r="E13" s="86">
        <v>0</v>
      </c>
      <c r="F13" s="86">
        <v>29530</v>
      </c>
      <c r="G13" s="86">
        <v>0</v>
      </c>
      <c r="H13" s="86">
        <v>0</v>
      </c>
      <c r="I13" s="86">
        <v>0</v>
      </c>
      <c r="J13" s="86">
        <v>19715</v>
      </c>
      <c r="K13" s="86">
        <v>24484</v>
      </c>
      <c r="L13" s="86">
        <v>0</v>
      </c>
      <c r="M13" s="86">
        <v>0</v>
      </c>
      <c r="N13" s="87">
        <f>SUM(B13:M13)</f>
        <v>73729</v>
      </c>
    </row>
    <row r="14" spans="1:14" ht="16.5" thickTop="1" thickBot="1" x14ac:dyDescent="0.25">
      <c r="A14" s="47" t="s">
        <v>89</v>
      </c>
    </row>
    <row r="15" spans="1:14" ht="13.5" thickTop="1" x14ac:dyDescent="0.2">
      <c r="A15" s="52" t="s">
        <v>3</v>
      </c>
      <c r="B15" s="56">
        <v>75502</v>
      </c>
      <c r="C15" s="56">
        <v>74081</v>
      </c>
      <c r="D15" s="56">
        <v>42997</v>
      </c>
      <c r="E15" s="56">
        <v>114103</v>
      </c>
      <c r="F15" s="56">
        <v>150784</v>
      </c>
      <c r="G15" s="56">
        <v>49209</v>
      </c>
      <c r="H15" s="56">
        <v>51488</v>
      </c>
      <c r="I15" s="56">
        <v>102692</v>
      </c>
      <c r="J15" s="56">
        <v>137938</v>
      </c>
      <c r="K15" s="56">
        <v>208366</v>
      </c>
      <c r="L15" s="56">
        <v>28826</v>
      </c>
      <c r="M15" s="56">
        <v>47508</v>
      </c>
      <c r="N15" s="57">
        <f>SUM(B15:M15)</f>
        <v>1083494</v>
      </c>
    </row>
    <row r="16" spans="1:14" x14ac:dyDescent="0.2">
      <c r="A16" s="34" t="s">
        <v>4</v>
      </c>
      <c r="B16" s="44">
        <v>110562</v>
      </c>
      <c r="C16" s="44">
        <v>102471</v>
      </c>
      <c r="D16" s="44">
        <v>106351</v>
      </c>
      <c r="E16" s="44">
        <v>107399</v>
      </c>
      <c r="F16" s="44">
        <v>136024</v>
      </c>
      <c r="G16" s="44">
        <v>120611</v>
      </c>
      <c r="H16" s="44">
        <v>108786</v>
      </c>
      <c r="I16" s="44">
        <v>98497</v>
      </c>
      <c r="J16" s="44">
        <v>158215</v>
      </c>
      <c r="K16" s="44">
        <v>204127</v>
      </c>
      <c r="L16" s="44">
        <v>107764</v>
      </c>
      <c r="M16" s="44">
        <v>63361</v>
      </c>
      <c r="N16" s="45">
        <f>SUM(B16:M16)</f>
        <v>1424168</v>
      </c>
    </row>
    <row r="17" spans="1:14" x14ac:dyDescent="0.2">
      <c r="A17" s="48" t="s">
        <v>55</v>
      </c>
      <c r="B17" s="60">
        <v>267586</v>
      </c>
      <c r="C17" s="60">
        <v>262616</v>
      </c>
      <c r="D17" s="60">
        <v>318769</v>
      </c>
      <c r="E17" s="60">
        <v>360931</v>
      </c>
      <c r="F17" s="60">
        <v>475269</v>
      </c>
      <c r="G17" s="60">
        <v>450460</v>
      </c>
      <c r="H17" s="60">
        <v>439239</v>
      </c>
      <c r="I17" s="60">
        <v>326438</v>
      </c>
      <c r="J17" s="60">
        <v>435042</v>
      </c>
      <c r="K17" s="60">
        <v>587635</v>
      </c>
      <c r="L17" s="60">
        <v>307410</v>
      </c>
      <c r="M17" s="60">
        <v>136664</v>
      </c>
      <c r="N17" s="59">
        <f>SUM(B17:M17)</f>
        <v>4368059</v>
      </c>
    </row>
    <row r="18" spans="1:14" x14ac:dyDescent="0.2">
      <c r="A18" s="34" t="s">
        <v>5</v>
      </c>
      <c r="B18" s="88">
        <v>0.68</v>
      </c>
      <c r="C18" s="88">
        <v>0.72</v>
      </c>
      <c r="D18" s="88">
        <v>0.4</v>
      </c>
      <c r="E18" s="88">
        <v>1.06</v>
      </c>
      <c r="F18" s="88">
        <v>1.1100000000000001</v>
      </c>
      <c r="G18" s="88">
        <v>0.41</v>
      </c>
      <c r="H18" s="88">
        <v>0.47</v>
      </c>
      <c r="I18" s="88">
        <v>1.04</v>
      </c>
      <c r="J18" s="88">
        <v>0.87</v>
      </c>
      <c r="K18" s="88">
        <v>1.02</v>
      </c>
      <c r="L18" s="88">
        <v>0.27</v>
      </c>
      <c r="M18" s="88">
        <v>0.75</v>
      </c>
      <c r="N18" s="89">
        <f>N15/N16</f>
        <v>0.76079086175226518</v>
      </c>
    </row>
    <row r="19" spans="1:14" x14ac:dyDescent="0.2">
      <c r="A19" s="48" t="s">
        <v>6</v>
      </c>
      <c r="B19" s="90">
        <v>111084</v>
      </c>
      <c r="C19" s="90">
        <v>170581</v>
      </c>
      <c r="D19" s="90">
        <v>171470</v>
      </c>
      <c r="E19" s="90">
        <v>324130</v>
      </c>
      <c r="F19" s="90">
        <v>217361</v>
      </c>
      <c r="G19" s="90">
        <v>247570</v>
      </c>
      <c r="H19" s="90">
        <v>154940</v>
      </c>
      <c r="I19" s="90">
        <v>292945</v>
      </c>
      <c r="J19" s="90">
        <v>316092</v>
      </c>
      <c r="K19" s="90">
        <v>399254</v>
      </c>
      <c r="L19" s="90">
        <v>226166</v>
      </c>
      <c r="M19" s="90">
        <v>81756</v>
      </c>
      <c r="N19" s="91">
        <f>SUM(B19:M19)</f>
        <v>2713349</v>
      </c>
    </row>
    <row r="20" spans="1:14" x14ac:dyDescent="0.2">
      <c r="A20" s="34" t="s">
        <v>7</v>
      </c>
      <c r="B20" s="92">
        <v>35582</v>
      </c>
      <c r="C20" s="92">
        <v>96500</v>
      </c>
      <c r="D20" s="92">
        <v>128473</v>
      </c>
      <c r="E20" s="92">
        <v>210027</v>
      </c>
      <c r="F20" s="92">
        <v>66577</v>
      </c>
      <c r="G20" s="92">
        <v>198361</v>
      </c>
      <c r="H20" s="92">
        <v>103452</v>
      </c>
      <c r="I20" s="92">
        <v>190253</v>
      </c>
      <c r="J20" s="92">
        <v>178154</v>
      </c>
      <c r="K20" s="92">
        <v>190888</v>
      </c>
      <c r="L20" s="92">
        <v>197340</v>
      </c>
      <c r="M20" s="92">
        <v>34248</v>
      </c>
      <c r="N20" s="93">
        <f>SUM(B20:M20)</f>
        <v>1629855</v>
      </c>
    </row>
    <row r="21" spans="1:14" x14ac:dyDescent="0.2">
      <c r="A21" s="48" t="s">
        <v>8</v>
      </c>
      <c r="B21" s="94">
        <v>0.68</v>
      </c>
      <c r="C21" s="94">
        <v>0.43</v>
      </c>
      <c r="D21" s="94">
        <v>0.25</v>
      </c>
      <c r="E21" s="94">
        <v>0.35</v>
      </c>
      <c r="F21" s="94">
        <v>0.69</v>
      </c>
      <c r="G21" s="94">
        <v>0.2</v>
      </c>
      <c r="H21" s="94">
        <v>0.33</v>
      </c>
      <c r="I21" s="94">
        <v>0.35</v>
      </c>
      <c r="J21" s="94">
        <v>0.44</v>
      </c>
      <c r="K21" s="94">
        <v>0.52</v>
      </c>
      <c r="L21" s="94">
        <v>0.13</v>
      </c>
      <c r="M21" s="94">
        <v>0.57999999999999996</v>
      </c>
      <c r="N21" s="95">
        <f>N15/N19</f>
        <v>0.39931980736720563</v>
      </c>
    </row>
    <row r="22" spans="1:14" ht="13.5" thickBot="1" x14ac:dyDescent="0.25">
      <c r="A22" s="25" t="s">
        <v>9</v>
      </c>
      <c r="B22" s="86">
        <v>1883</v>
      </c>
      <c r="C22" s="86">
        <v>0</v>
      </c>
      <c r="D22" s="86">
        <v>94862</v>
      </c>
      <c r="E22" s="86">
        <v>12445</v>
      </c>
      <c r="F22" s="86">
        <v>121989</v>
      </c>
      <c r="G22" s="86">
        <v>181794</v>
      </c>
      <c r="H22" s="86">
        <v>67799</v>
      </c>
      <c r="I22" s="86">
        <v>28778</v>
      </c>
      <c r="J22" s="86">
        <v>68180</v>
      </c>
      <c r="K22" s="86">
        <v>89250</v>
      </c>
      <c r="L22" s="86">
        <v>106938</v>
      </c>
      <c r="M22" s="86">
        <v>0</v>
      </c>
      <c r="N22" s="87">
        <f>SUM(B22:M22)</f>
        <v>773918</v>
      </c>
    </row>
    <row r="23" spans="1:14" ht="16.5" thickTop="1" thickBot="1" x14ac:dyDescent="0.25">
      <c r="A23" s="47" t="s">
        <v>106</v>
      </c>
      <c r="B23" s="30"/>
      <c r="C23" s="30"/>
      <c r="D23" s="30"/>
      <c r="E23" s="30"/>
      <c r="F23" s="46"/>
      <c r="G23" s="46"/>
    </row>
    <row r="24" spans="1:14" ht="13.5" thickTop="1" x14ac:dyDescent="0.2">
      <c r="A24" s="52" t="s">
        <v>56</v>
      </c>
      <c r="B24" s="56">
        <v>0</v>
      </c>
      <c r="C24" s="56">
        <v>0</v>
      </c>
      <c r="D24" s="56">
        <v>0</v>
      </c>
      <c r="E24" s="56">
        <v>0</v>
      </c>
      <c r="F24" s="56">
        <v>1</v>
      </c>
      <c r="G24" s="56">
        <v>1</v>
      </c>
      <c r="H24" s="56">
        <v>1</v>
      </c>
      <c r="I24" s="56">
        <v>0</v>
      </c>
      <c r="J24" s="56">
        <v>0</v>
      </c>
      <c r="K24" s="56">
        <v>1</v>
      </c>
      <c r="L24" s="56">
        <v>1</v>
      </c>
      <c r="M24" s="56">
        <v>0</v>
      </c>
      <c r="N24" s="57">
        <f>SUM(B24:M24)</f>
        <v>5</v>
      </c>
    </row>
    <row r="25" spans="1:14" x14ac:dyDescent="0.2">
      <c r="A25" s="34" t="s">
        <v>4</v>
      </c>
      <c r="B25" s="44">
        <v>0</v>
      </c>
      <c r="C25" s="44">
        <v>0</v>
      </c>
      <c r="D25" s="44">
        <v>0</v>
      </c>
      <c r="E25" s="44">
        <v>0</v>
      </c>
      <c r="F25" s="44">
        <v>0</v>
      </c>
      <c r="G25" s="44">
        <v>0</v>
      </c>
      <c r="H25" s="44">
        <v>0</v>
      </c>
      <c r="I25" s="44">
        <v>0</v>
      </c>
      <c r="J25" s="44">
        <v>0</v>
      </c>
      <c r="K25" s="44">
        <v>0</v>
      </c>
      <c r="L25" s="44">
        <v>0</v>
      </c>
      <c r="M25" s="44">
        <v>0</v>
      </c>
      <c r="N25" s="45">
        <f>SUM(B25:M25)</f>
        <v>0</v>
      </c>
    </row>
    <row r="26" spans="1:14" x14ac:dyDescent="0.2">
      <c r="A26" s="48" t="s">
        <v>55</v>
      </c>
      <c r="B26" s="60">
        <v>8</v>
      </c>
      <c r="C26" s="60">
        <v>10</v>
      </c>
      <c r="D26" s="60">
        <v>15</v>
      </c>
      <c r="E26" s="60">
        <v>21</v>
      </c>
      <c r="F26" s="60">
        <v>31</v>
      </c>
      <c r="G26" s="60">
        <v>31</v>
      </c>
      <c r="H26" s="60">
        <v>21</v>
      </c>
      <c r="I26" s="60">
        <v>13</v>
      </c>
      <c r="J26" s="60">
        <v>30</v>
      </c>
      <c r="K26" s="60">
        <v>29</v>
      </c>
      <c r="L26" s="60">
        <v>15</v>
      </c>
      <c r="M26" s="60">
        <v>4</v>
      </c>
      <c r="N26" s="59">
        <f>SUM(B26:M26)</f>
        <v>228</v>
      </c>
    </row>
    <row r="27" spans="1:14" x14ac:dyDescent="0.2">
      <c r="A27" s="34" t="s">
        <v>5</v>
      </c>
      <c r="B27" s="88">
        <v>0</v>
      </c>
      <c r="C27" s="88">
        <v>0</v>
      </c>
      <c r="D27" s="88">
        <v>0</v>
      </c>
      <c r="E27" s="88">
        <v>0</v>
      </c>
      <c r="F27" s="88">
        <v>1</v>
      </c>
      <c r="G27" s="88">
        <v>1</v>
      </c>
      <c r="H27" s="88">
        <v>1</v>
      </c>
      <c r="I27" s="88">
        <v>0</v>
      </c>
      <c r="J27" s="88">
        <v>0</v>
      </c>
      <c r="K27" s="88">
        <v>1</v>
      </c>
      <c r="L27" s="88">
        <v>1</v>
      </c>
      <c r="M27" s="88">
        <v>0</v>
      </c>
      <c r="N27" s="89">
        <f>IF(N25=0,N24/1,N24/N25)</f>
        <v>5</v>
      </c>
    </row>
    <row r="28" spans="1:14" x14ac:dyDescent="0.2">
      <c r="A28" s="48" t="s">
        <v>57</v>
      </c>
      <c r="B28" s="90">
        <v>1</v>
      </c>
      <c r="C28" s="90">
        <v>0</v>
      </c>
      <c r="D28" s="90">
        <v>0</v>
      </c>
      <c r="E28" s="90">
        <v>0</v>
      </c>
      <c r="F28" s="90">
        <v>2</v>
      </c>
      <c r="G28" s="90">
        <v>1</v>
      </c>
      <c r="H28" s="90">
        <v>2</v>
      </c>
      <c r="I28" s="90">
        <v>1</v>
      </c>
      <c r="J28" s="90">
        <v>2</v>
      </c>
      <c r="K28" s="90">
        <v>1</v>
      </c>
      <c r="L28" s="90">
        <v>1</v>
      </c>
      <c r="M28" s="90">
        <v>0</v>
      </c>
      <c r="N28" s="91">
        <f>SUM(B28:M28)</f>
        <v>11</v>
      </c>
    </row>
    <row r="29" spans="1:14" x14ac:dyDescent="0.2">
      <c r="A29" s="34" t="s">
        <v>58</v>
      </c>
      <c r="B29" s="92">
        <v>1</v>
      </c>
      <c r="C29" s="92">
        <v>0</v>
      </c>
      <c r="D29" s="92">
        <v>0</v>
      </c>
      <c r="E29" s="92">
        <v>0</v>
      </c>
      <c r="F29" s="92">
        <v>1</v>
      </c>
      <c r="G29" s="92">
        <v>0</v>
      </c>
      <c r="H29" s="92">
        <v>1</v>
      </c>
      <c r="I29" s="92">
        <v>1</v>
      </c>
      <c r="J29" s="92">
        <v>2</v>
      </c>
      <c r="K29" s="92">
        <v>0</v>
      </c>
      <c r="L29" s="92">
        <v>0</v>
      </c>
      <c r="M29" s="92">
        <v>0</v>
      </c>
      <c r="N29" s="93">
        <f>SUM(B29:M29)</f>
        <v>6</v>
      </c>
    </row>
    <row r="30" spans="1:14" x14ac:dyDescent="0.2">
      <c r="A30" s="48" t="s">
        <v>8</v>
      </c>
      <c r="B30" s="94">
        <v>0</v>
      </c>
      <c r="C30" s="94">
        <v>0</v>
      </c>
      <c r="D30" s="94">
        <v>0</v>
      </c>
      <c r="E30" s="94">
        <v>0</v>
      </c>
      <c r="F30" s="94">
        <v>0.5</v>
      </c>
      <c r="G30" s="94">
        <v>1</v>
      </c>
      <c r="H30" s="94">
        <v>0.5</v>
      </c>
      <c r="I30" s="94">
        <v>0</v>
      </c>
      <c r="J30" s="94">
        <v>0</v>
      </c>
      <c r="K30" s="94">
        <v>1</v>
      </c>
      <c r="L30" s="94">
        <v>1</v>
      </c>
      <c r="M30" s="94">
        <v>0</v>
      </c>
      <c r="N30" s="95">
        <f>N24/N28</f>
        <v>0.45454545454545453</v>
      </c>
    </row>
    <row r="31" spans="1:14" ht="13.5" thickBot="1" x14ac:dyDescent="0.25">
      <c r="A31" s="25" t="s">
        <v>59</v>
      </c>
      <c r="B31" s="86">
        <v>0</v>
      </c>
      <c r="C31" s="86">
        <v>0</v>
      </c>
      <c r="D31" s="86">
        <v>0</v>
      </c>
      <c r="E31" s="86">
        <v>0</v>
      </c>
      <c r="F31" s="86">
        <v>1</v>
      </c>
      <c r="G31" s="86">
        <v>0</v>
      </c>
      <c r="H31" s="86">
        <v>0</v>
      </c>
      <c r="I31" s="86">
        <v>0</v>
      </c>
      <c r="J31" s="86">
        <v>4</v>
      </c>
      <c r="K31" s="86">
        <v>2</v>
      </c>
      <c r="L31" s="86">
        <v>0</v>
      </c>
      <c r="M31" s="86">
        <v>0</v>
      </c>
      <c r="N31" s="87">
        <f>SUM(B31:M31)</f>
        <v>7</v>
      </c>
    </row>
    <row r="32" spans="1:14" ht="16.5" thickTop="1" thickBot="1" x14ac:dyDescent="0.25">
      <c r="A32" s="47" t="s">
        <v>91</v>
      </c>
    </row>
    <row r="33" spans="1:14" ht="13.5" thickTop="1" x14ac:dyDescent="0.2">
      <c r="A33" s="52" t="s">
        <v>56</v>
      </c>
      <c r="B33" s="56">
        <v>5</v>
      </c>
      <c r="C33" s="56">
        <v>5</v>
      </c>
      <c r="D33" s="56">
        <v>4</v>
      </c>
      <c r="E33" s="56">
        <v>5</v>
      </c>
      <c r="F33" s="56">
        <v>7</v>
      </c>
      <c r="G33" s="56">
        <v>6</v>
      </c>
      <c r="H33" s="56">
        <v>4</v>
      </c>
      <c r="I33" s="56">
        <v>5</v>
      </c>
      <c r="J33" s="56">
        <v>4</v>
      </c>
      <c r="K33" s="56">
        <v>9</v>
      </c>
      <c r="L33" s="56">
        <v>2</v>
      </c>
      <c r="M33" s="56">
        <v>1</v>
      </c>
      <c r="N33" s="57">
        <f>SUM(B33:M33)</f>
        <v>57</v>
      </c>
    </row>
    <row r="34" spans="1:14" x14ac:dyDescent="0.2">
      <c r="A34" s="34" t="s">
        <v>4</v>
      </c>
      <c r="B34" s="44">
        <v>9</v>
      </c>
      <c r="C34" s="44">
        <v>11</v>
      </c>
      <c r="D34" s="44">
        <v>11</v>
      </c>
      <c r="E34" s="44">
        <v>13</v>
      </c>
      <c r="F34" s="44">
        <v>11</v>
      </c>
      <c r="G34" s="44">
        <v>11</v>
      </c>
      <c r="H34" s="44">
        <v>9</v>
      </c>
      <c r="I34" s="44">
        <v>8</v>
      </c>
      <c r="J34" s="44">
        <v>10</v>
      </c>
      <c r="K34" s="44">
        <v>12</v>
      </c>
      <c r="L34" s="44">
        <v>9</v>
      </c>
      <c r="M34" s="44">
        <v>4</v>
      </c>
      <c r="N34" s="45">
        <f>SUM(B34:M34)</f>
        <v>118</v>
      </c>
    </row>
    <row r="35" spans="1:14" x14ac:dyDescent="0.2">
      <c r="A35" s="48" t="s">
        <v>55</v>
      </c>
      <c r="B35" s="60">
        <v>240</v>
      </c>
      <c r="C35" s="60">
        <v>277</v>
      </c>
      <c r="D35" s="60">
        <v>326</v>
      </c>
      <c r="E35" s="60">
        <v>395</v>
      </c>
      <c r="F35" s="60">
        <v>410</v>
      </c>
      <c r="G35" s="60">
        <v>442</v>
      </c>
      <c r="H35" s="60">
        <v>338</v>
      </c>
      <c r="I35" s="60">
        <v>264</v>
      </c>
      <c r="J35" s="60">
        <v>426</v>
      </c>
      <c r="K35" s="60">
        <v>468</v>
      </c>
      <c r="L35" s="60">
        <v>318</v>
      </c>
      <c r="M35" s="60">
        <v>132</v>
      </c>
      <c r="N35" s="59">
        <f>SUM(B35:M35)</f>
        <v>4036</v>
      </c>
    </row>
    <row r="36" spans="1:14" x14ac:dyDescent="0.2">
      <c r="A36" s="34" t="s">
        <v>5</v>
      </c>
      <c r="B36" s="88">
        <v>0.56000000000000005</v>
      </c>
      <c r="C36" s="88">
        <v>0.45</v>
      </c>
      <c r="D36" s="88">
        <v>0.36</v>
      </c>
      <c r="E36" s="88">
        <v>0.38</v>
      </c>
      <c r="F36" s="88">
        <v>0.64</v>
      </c>
      <c r="G36" s="88">
        <v>0.55000000000000004</v>
      </c>
      <c r="H36" s="88">
        <v>0.44</v>
      </c>
      <c r="I36" s="88">
        <v>0.62</v>
      </c>
      <c r="J36" s="88">
        <v>0.4</v>
      </c>
      <c r="K36" s="88">
        <v>0.75</v>
      </c>
      <c r="L36" s="88">
        <v>0.22</v>
      </c>
      <c r="M36" s="88">
        <v>0.25</v>
      </c>
      <c r="N36" s="89">
        <f>IF(N34=0,N33/1,N33/N34)</f>
        <v>0.48305084745762711</v>
      </c>
    </row>
    <row r="37" spans="1:14" x14ac:dyDescent="0.2">
      <c r="A37" s="48" t="s">
        <v>57</v>
      </c>
      <c r="B37" s="90">
        <v>9</v>
      </c>
      <c r="C37" s="90">
        <v>14</v>
      </c>
      <c r="D37" s="90">
        <v>15</v>
      </c>
      <c r="E37" s="90">
        <v>17</v>
      </c>
      <c r="F37" s="90">
        <v>15</v>
      </c>
      <c r="G37" s="90">
        <v>14</v>
      </c>
      <c r="H37" s="90">
        <v>14</v>
      </c>
      <c r="I37" s="90">
        <v>18</v>
      </c>
      <c r="J37" s="90">
        <v>18</v>
      </c>
      <c r="K37" s="90">
        <v>23</v>
      </c>
      <c r="L37" s="90">
        <v>12</v>
      </c>
      <c r="M37" s="90">
        <v>3</v>
      </c>
      <c r="N37" s="91">
        <f>SUM(B37:M37)</f>
        <v>172</v>
      </c>
    </row>
    <row r="38" spans="1:14" x14ac:dyDescent="0.2">
      <c r="A38" s="34" t="s">
        <v>58</v>
      </c>
      <c r="B38" s="92">
        <v>4</v>
      </c>
      <c r="C38" s="92">
        <v>9</v>
      </c>
      <c r="D38" s="92">
        <v>11</v>
      </c>
      <c r="E38" s="92">
        <v>12</v>
      </c>
      <c r="F38" s="92">
        <v>8</v>
      </c>
      <c r="G38" s="92">
        <v>8</v>
      </c>
      <c r="H38" s="92">
        <v>10</v>
      </c>
      <c r="I38" s="92">
        <v>13</v>
      </c>
      <c r="J38" s="92">
        <v>14</v>
      </c>
      <c r="K38" s="92">
        <v>14</v>
      </c>
      <c r="L38" s="92">
        <v>10</v>
      </c>
      <c r="M38" s="92">
        <v>2</v>
      </c>
      <c r="N38" s="93">
        <f>SUM(B38:M38)</f>
        <v>115</v>
      </c>
    </row>
    <row r="39" spans="1:14" x14ac:dyDescent="0.2">
      <c r="A39" s="48" t="s">
        <v>8</v>
      </c>
      <c r="B39" s="94">
        <v>0.56000000000000005</v>
      </c>
      <c r="C39" s="94">
        <v>0.36</v>
      </c>
      <c r="D39" s="94">
        <v>0.27</v>
      </c>
      <c r="E39" s="94">
        <v>0.28999999999999998</v>
      </c>
      <c r="F39" s="94">
        <v>0.47</v>
      </c>
      <c r="G39" s="94">
        <v>0.43</v>
      </c>
      <c r="H39" s="94">
        <v>0.28999999999999998</v>
      </c>
      <c r="I39" s="94">
        <v>0.28000000000000003</v>
      </c>
      <c r="J39" s="94">
        <v>0.22</v>
      </c>
      <c r="K39" s="94">
        <v>0.39</v>
      </c>
      <c r="L39" s="94">
        <v>0.17</v>
      </c>
      <c r="M39" s="94">
        <v>0.33</v>
      </c>
      <c r="N39" s="95">
        <f>N33/N37</f>
        <v>0.33139534883720928</v>
      </c>
    </row>
    <row r="40" spans="1:14" ht="13.5" thickBot="1" x14ac:dyDescent="0.25">
      <c r="A40" s="25" t="s">
        <v>59</v>
      </c>
      <c r="B40" s="86">
        <v>1</v>
      </c>
      <c r="C40" s="86">
        <v>0</v>
      </c>
      <c r="D40" s="86">
        <v>6</v>
      </c>
      <c r="E40" s="86">
        <v>2</v>
      </c>
      <c r="F40" s="86">
        <v>7</v>
      </c>
      <c r="G40" s="86">
        <v>11</v>
      </c>
      <c r="H40" s="86">
        <v>8</v>
      </c>
      <c r="I40" s="86">
        <v>2</v>
      </c>
      <c r="J40" s="86">
        <v>9</v>
      </c>
      <c r="K40" s="86">
        <v>6</v>
      </c>
      <c r="L40" s="86">
        <v>11</v>
      </c>
      <c r="M40" s="86">
        <v>0</v>
      </c>
      <c r="N40" s="87">
        <f>SUM(B40:M40)</f>
        <v>63</v>
      </c>
    </row>
    <row r="41" spans="1:14" ht="16.5" thickTop="1" thickBot="1" x14ac:dyDescent="0.25">
      <c r="A41" s="47" t="s">
        <v>92</v>
      </c>
    </row>
    <row r="42" spans="1:14" ht="13.5" thickTop="1" x14ac:dyDescent="0.2">
      <c r="A42" s="52" t="s">
        <v>78</v>
      </c>
      <c r="B42" s="98">
        <v>0</v>
      </c>
      <c r="C42" s="98">
        <v>0</v>
      </c>
      <c r="D42" s="98">
        <v>0</v>
      </c>
      <c r="E42" s="98">
        <v>0</v>
      </c>
      <c r="F42" s="98">
        <v>0.03</v>
      </c>
      <c r="G42" s="98">
        <v>0.27</v>
      </c>
      <c r="H42" s="98">
        <v>0.1</v>
      </c>
      <c r="I42" s="98">
        <v>0</v>
      </c>
      <c r="J42" s="98">
        <v>0</v>
      </c>
      <c r="K42" s="98">
        <v>0.01</v>
      </c>
      <c r="L42" s="98">
        <v>0.22</v>
      </c>
      <c r="M42" s="98">
        <v>0</v>
      </c>
      <c r="N42" s="99">
        <f>N6/N15</f>
        <v>2.9547002567619201E-2</v>
      </c>
    </row>
    <row r="43" spans="1:14" x14ac:dyDescent="0.2">
      <c r="A43" s="103" t="s">
        <v>66</v>
      </c>
      <c r="B43" s="104">
        <v>0</v>
      </c>
      <c r="C43" s="104">
        <v>0</v>
      </c>
      <c r="D43" s="104">
        <v>0</v>
      </c>
      <c r="E43" s="104">
        <v>0</v>
      </c>
      <c r="F43" s="104">
        <v>88.29</v>
      </c>
      <c r="G43" s="104">
        <v>641.46</v>
      </c>
      <c r="H43" s="104">
        <v>255.32</v>
      </c>
      <c r="I43" s="104">
        <v>0</v>
      </c>
      <c r="J43" s="104">
        <v>0</v>
      </c>
      <c r="K43" s="104">
        <v>62.75</v>
      </c>
      <c r="L43" s="104">
        <v>1781.48</v>
      </c>
      <c r="M43" s="104">
        <v>0</v>
      </c>
      <c r="N43" s="105">
        <f>N9/N18*100</f>
        <v>125.56664941728665</v>
      </c>
    </row>
    <row r="44" spans="1:14" x14ac:dyDescent="0.2">
      <c r="A44" s="48" t="s">
        <v>62</v>
      </c>
      <c r="B44" s="94">
        <v>0.15</v>
      </c>
      <c r="C44" s="94">
        <v>0</v>
      </c>
      <c r="D44" s="94">
        <v>0</v>
      </c>
      <c r="E44" s="94">
        <v>0</v>
      </c>
      <c r="F44" s="94">
        <v>0.04</v>
      </c>
      <c r="G44" s="94">
        <v>0.05</v>
      </c>
      <c r="H44" s="94">
        <v>0.06</v>
      </c>
      <c r="I44" s="94">
        <v>0.04</v>
      </c>
      <c r="J44" s="94">
        <v>0.05</v>
      </c>
      <c r="K44" s="94">
        <v>0.01</v>
      </c>
      <c r="L44" s="94">
        <v>0.03</v>
      </c>
      <c r="M44" s="94">
        <v>0</v>
      </c>
      <c r="N44" s="95">
        <f>N10/N19</f>
        <v>2.992832842365652E-2</v>
      </c>
    </row>
    <row r="45" spans="1:14" x14ac:dyDescent="0.2">
      <c r="A45" s="34" t="s">
        <v>67</v>
      </c>
      <c r="B45" s="106">
        <v>0</v>
      </c>
      <c r="C45" s="106">
        <v>0</v>
      </c>
      <c r="D45" s="106">
        <v>0</v>
      </c>
      <c r="E45" s="106">
        <v>0</v>
      </c>
      <c r="F45" s="106">
        <v>94</v>
      </c>
      <c r="G45" s="106">
        <v>500</v>
      </c>
      <c r="H45" s="106">
        <v>179</v>
      </c>
      <c r="I45" s="106">
        <v>0</v>
      </c>
      <c r="J45" s="106">
        <v>0</v>
      </c>
      <c r="K45" s="106">
        <v>192</v>
      </c>
      <c r="L45" s="106">
        <v>769</v>
      </c>
      <c r="M45" s="106">
        <v>0</v>
      </c>
      <c r="N45" s="107">
        <f>N12/N21*100</f>
        <v>98.725869849330095</v>
      </c>
    </row>
    <row r="46" spans="1:14" x14ac:dyDescent="0.2">
      <c r="A46" s="48" t="s">
        <v>79</v>
      </c>
      <c r="B46" s="97">
        <v>0</v>
      </c>
      <c r="C46" s="97">
        <v>0</v>
      </c>
      <c r="D46" s="97">
        <v>0</v>
      </c>
      <c r="E46" s="97">
        <v>0</v>
      </c>
      <c r="F46" s="97">
        <v>0.14000000000000001</v>
      </c>
      <c r="G46" s="97">
        <v>0.17</v>
      </c>
      <c r="H46" s="97">
        <v>0.25</v>
      </c>
      <c r="I46" s="97">
        <v>0</v>
      </c>
      <c r="J46" s="97">
        <v>0</v>
      </c>
      <c r="K46" s="97">
        <v>0.11</v>
      </c>
      <c r="L46" s="97">
        <v>0.5</v>
      </c>
      <c r="M46" s="97">
        <v>0</v>
      </c>
      <c r="N46" s="51">
        <f>N24/N33</f>
        <v>8.771929824561403E-2</v>
      </c>
    </row>
    <row r="47" spans="1:14" x14ac:dyDescent="0.2">
      <c r="A47" s="103" t="s">
        <v>68</v>
      </c>
      <c r="B47" s="108">
        <v>0</v>
      </c>
      <c r="C47" s="108">
        <v>0</v>
      </c>
      <c r="D47" s="108">
        <v>0</v>
      </c>
      <c r="E47" s="108">
        <v>0</v>
      </c>
      <c r="F47" s="108">
        <v>156.25</v>
      </c>
      <c r="G47" s="108">
        <v>181.82</v>
      </c>
      <c r="H47" s="108">
        <v>227.27</v>
      </c>
      <c r="I47" s="108">
        <v>0</v>
      </c>
      <c r="J47" s="108">
        <v>0</v>
      </c>
      <c r="K47" s="108">
        <v>133.33000000000001</v>
      </c>
      <c r="L47" s="108">
        <v>454.55</v>
      </c>
      <c r="M47" s="108">
        <v>0</v>
      </c>
      <c r="N47" s="109">
        <f>N27/N36*100</f>
        <v>1035.0877192982457</v>
      </c>
    </row>
    <row r="48" spans="1:14" x14ac:dyDescent="0.2">
      <c r="A48" s="48" t="s">
        <v>63</v>
      </c>
      <c r="B48" s="94">
        <v>0.11</v>
      </c>
      <c r="C48" s="94">
        <v>0</v>
      </c>
      <c r="D48" s="94">
        <v>0</v>
      </c>
      <c r="E48" s="94">
        <v>0</v>
      </c>
      <c r="F48" s="94">
        <v>0.13</v>
      </c>
      <c r="G48" s="94">
        <v>7.0000000000000007E-2</v>
      </c>
      <c r="H48" s="94">
        <v>0.14000000000000001</v>
      </c>
      <c r="I48" s="94">
        <v>0.06</v>
      </c>
      <c r="J48" s="94">
        <v>0.11</v>
      </c>
      <c r="K48" s="94">
        <v>0.04</v>
      </c>
      <c r="L48" s="94">
        <v>0.08</v>
      </c>
      <c r="M48" s="94">
        <v>0</v>
      </c>
      <c r="N48" s="95">
        <f>N28/N37</f>
        <v>6.3953488372093026E-2</v>
      </c>
    </row>
    <row r="49" spans="1:14" ht="13.5" thickBot="1" x14ac:dyDescent="0.25">
      <c r="A49" s="25" t="s">
        <v>69</v>
      </c>
      <c r="B49" s="110">
        <v>0</v>
      </c>
      <c r="C49" s="110">
        <v>0</v>
      </c>
      <c r="D49" s="110">
        <v>0</v>
      </c>
      <c r="E49" s="110">
        <v>0</v>
      </c>
      <c r="F49" s="110">
        <v>106</v>
      </c>
      <c r="G49" s="110">
        <v>233</v>
      </c>
      <c r="H49" s="110">
        <v>172</v>
      </c>
      <c r="I49" s="110">
        <v>0</v>
      </c>
      <c r="J49" s="110">
        <v>0</v>
      </c>
      <c r="K49" s="110">
        <v>256</v>
      </c>
      <c r="L49" s="110">
        <v>588</v>
      </c>
      <c r="M49" s="110">
        <v>0</v>
      </c>
      <c r="N49" s="111">
        <f>N30/N39*100</f>
        <v>137.16108452950559</v>
      </c>
    </row>
    <row r="50" spans="1:14" ht="13.5" thickTop="1" x14ac:dyDescent="0.2">
      <c r="A50" s="102" t="s">
        <v>65</v>
      </c>
      <c r="B50" s="100"/>
      <c r="C50" s="100"/>
      <c r="D50" s="100"/>
      <c r="E50" s="100"/>
      <c r="F50" s="100"/>
      <c r="G50" s="100"/>
      <c r="H50" s="100"/>
      <c r="I50" s="100"/>
      <c r="J50" s="100"/>
      <c r="K50" s="100"/>
      <c r="L50" s="100"/>
      <c r="M50" s="100"/>
      <c r="N50" s="100"/>
    </row>
    <row r="51" spans="1:14" x14ac:dyDescent="0.2">
      <c r="L51" s="5" t="s">
        <v>25</v>
      </c>
    </row>
    <row r="94" spans="1:1" x14ac:dyDescent="0.2">
      <c r="A94" s="112"/>
    </row>
  </sheetData>
  <sheetProtection password="CC2E" sheet="1" objects="1" scenarios="1"/>
  <hyperlinks>
    <hyperlink ref="L51" location="'Table of Contents (2)'!A1" display="Table of Contents"/>
  </hyperlinks>
  <pageMargins left="0.25" right="0.25" top="0.75" bottom="0.75" header="0.3" footer="0.3"/>
  <pageSetup scale="75" orientation="landscape" verticalDpi="0" r:id="rId1"/>
  <headerFooter alignWithMargins="0">
    <oddFooter>&amp;C&amp;F
&amp;P  of  &amp;N</oddFooter>
    <firstFooter>&amp;C&amp;P of &amp;N</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94"/>
  <sheetViews>
    <sheetView showGridLines="0" showRowColHeaders="0" tabSelected="1" zoomScale="90" zoomScaleNormal="90" workbookViewId="0">
      <selection activeCell="A61" sqref="A61"/>
    </sheetView>
  </sheetViews>
  <sheetFormatPr defaultRowHeight="12.75" x14ac:dyDescent="0.2"/>
  <cols>
    <col min="1" max="1" width="27.7109375" style="7" customWidth="1"/>
    <col min="2" max="13" width="10.7109375" style="7" customWidth="1"/>
    <col min="14" max="14" width="12.7109375" style="7" customWidth="1"/>
    <col min="15" max="16384" width="9.140625" style="7"/>
  </cols>
  <sheetData>
    <row r="2" spans="1:14" ht="18" x14ac:dyDescent="0.25">
      <c r="A2" s="42" t="s">
        <v>1</v>
      </c>
      <c r="B2" s="38"/>
      <c r="C2" s="38"/>
      <c r="D2" s="41"/>
      <c r="E2" s="41"/>
      <c r="F2" s="75" t="s">
        <v>85</v>
      </c>
      <c r="G2" s="43"/>
      <c r="J2" s="40"/>
      <c r="K2" s="76" t="s">
        <v>86</v>
      </c>
      <c r="L2" s="40"/>
      <c r="M2" s="40"/>
    </row>
    <row r="3" spans="1:14" x14ac:dyDescent="0.2">
      <c r="J3" s="39"/>
      <c r="K3" s="39" t="s">
        <v>87</v>
      </c>
      <c r="L3" s="39"/>
    </row>
    <row r="4" spans="1:14" ht="15.75" x14ac:dyDescent="0.25">
      <c r="B4" s="37"/>
      <c r="C4" s="37"/>
      <c r="F4" s="101">
        <v>2023</v>
      </c>
      <c r="G4" s="36"/>
      <c r="H4" s="35"/>
      <c r="I4" s="35"/>
      <c r="J4" s="35"/>
    </row>
    <row r="5" spans="1:14" ht="15.75" thickBot="1" x14ac:dyDescent="0.25">
      <c r="A5" s="58" t="s">
        <v>107</v>
      </c>
      <c r="B5" s="55" t="s">
        <v>10</v>
      </c>
      <c r="C5" s="55" t="s">
        <v>11</v>
      </c>
      <c r="D5" s="55" t="s">
        <v>12</v>
      </c>
      <c r="E5" s="55" t="s">
        <v>13</v>
      </c>
      <c r="F5" s="55" t="s">
        <v>14</v>
      </c>
      <c r="G5" s="55" t="s">
        <v>15</v>
      </c>
      <c r="H5" s="55" t="s">
        <v>16</v>
      </c>
      <c r="I5" s="55" t="s">
        <v>17</v>
      </c>
      <c r="J5" s="55" t="s">
        <v>18</v>
      </c>
      <c r="K5" s="55" t="s">
        <v>22</v>
      </c>
      <c r="L5" s="55" t="s">
        <v>19</v>
      </c>
      <c r="M5" s="55" t="s">
        <v>20</v>
      </c>
      <c r="N5" s="55" t="s">
        <v>21</v>
      </c>
    </row>
    <row r="6" spans="1:14" ht="13.5" thickTop="1" x14ac:dyDescent="0.2">
      <c r="A6" s="52" t="s">
        <v>3</v>
      </c>
      <c r="B6" s="56">
        <v>0</v>
      </c>
      <c r="C6" s="56">
        <v>0</v>
      </c>
      <c r="D6" s="56">
        <v>0</v>
      </c>
      <c r="E6" s="56">
        <v>0</v>
      </c>
      <c r="F6" s="56">
        <v>0</v>
      </c>
      <c r="G6" s="56">
        <v>0</v>
      </c>
      <c r="H6" s="56">
        <v>0</v>
      </c>
      <c r="I6" s="56">
        <v>0</v>
      </c>
      <c r="J6" s="56">
        <v>0</v>
      </c>
      <c r="K6" s="56">
        <v>22743</v>
      </c>
      <c r="L6" s="56">
        <v>0</v>
      </c>
      <c r="M6" s="56">
        <v>0</v>
      </c>
      <c r="N6" s="57">
        <f>SUM(B6:M6)</f>
        <v>22743</v>
      </c>
    </row>
    <row r="7" spans="1:14" x14ac:dyDescent="0.2">
      <c r="A7" s="34" t="s">
        <v>4</v>
      </c>
      <c r="B7" s="44">
        <v>736</v>
      </c>
      <c r="C7" s="44">
        <v>662</v>
      </c>
      <c r="D7" s="44">
        <v>1000</v>
      </c>
      <c r="E7" s="44">
        <v>2532</v>
      </c>
      <c r="F7" s="44">
        <v>2399</v>
      </c>
      <c r="G7" s="44">
        <v>2435</v>
      </c>
      <c r="H7" s="44">
        <v>2030</v>
      </c>
      <c r="I7" s="44">
        <v>1558</v>
      </c>
      <c r="J7" s="44">
        <v>1375</v>
      </c>
      <c r="K7" s="44">
        <v>1872</v>
      </c>
      <c r="L7" s="44">
        <v>927</v>
      </c>
      <c r="M7" s="44">
        <v>112</v>
      </c>
      <c r="N7" s="45">
        <f>SUM(B7:M7)</f>
        <v>17638</v>
      </c>
    </row>
    <row r="8" spans="1:14" x14ac:dyDescent="0.2">
      <c r="A8" s="48" t="s">
        <v>55</v>
      </c>
      <c r="B8" s="60">
        <v>10608</v>
      </c>
      <c r="C8" s="60">
        <v>9532</v>
      </c>
      <c r="D8" s="60">
        <v>14403</v>
      </c>
      <c r="E8" s="60">
        <v>36478</v>
      </c>
      <c r="F8" s="60">
        <v>42597</v>
      </c>
      <c r="G8" s="60">
        <v>43233</v>
      </c>
      <c r="H8" s="60">
        <v>37634</v>
      </c>
      <c r="I8" s="60">
        <v>28880</v>
      </c>
      <c r="J8" s="60">
        <v>25493</v>
      </c>
      <c r="K8" s="60">
        <v>34693</v>
      </c>
      <c r="L8" s="60">
        <v>17175</v>
      </c>
      <c r="M8" s="60">
        <v>2274</v>
      </c>
      <c r="N8" s="59">
        <f>SUM(B8:M8)</f>
        <v>303000</v>
      </c>
    </row>
    <row r="9" spans="1:14" x14ac:dyDescent="0.2">
      <c r="A9" s="34" t="s">
        <v>5</v>
      </c>
      <c r="B9" s="88">
        <v>0</v>
      </c>
      <c r="C9" s="88">
        <v>0</v>
      </c>
      <c r="D9" s="88">
        <v>0</v>
      </c>
      <c r="E9" s="88">
        <v>0</v>
      </c>
      <c r="F9" s="88">
        <v>0</v>
      </c>
      <c r="G9" s="88">
        <v>0</v>
      </c>
      <c r="H9" s="88">
        <v>0</v>
      </c>
      <c r="I9" s="88">
        <v>0</v>
      </c>
      <c r="J9" s="88">
        <v>0</v>
      </c>
      <c r="K9" s="88">
        <v>12.15</v>
      </c>
      <c r="L9" s="88">
        <v>0</v>
      </c>
      <c r="M9" s="88">
        <v>0</v>
      </c>
      <c r="N9" s="89">
        <f>N6/N7</f>
        <v>1.2894319083796348</v>
      </c>
    </row>
    <row r="10" spans="1:14" x14ac:dyDescent="0.2">
      <c r="A10" s="48" t="s">
        <v>6</v>
      </c>
      <c r="B10" s="90">
        <v>0</v>
      </c>
      <c r="C10" s="90">
        <v>0</v>
      </c>
      <c r="D10" s="90">
        <v>0</v>
      </c>
      <c r="E10" s="90">
        <v>0</v>
      </c>
      <c r="F10" s="90">
        <v>0</v>
      </c>
      <c r="G10" s="90">
        <v>15180</v>
      </c>
      <c r="H10" s="90">
        <v>0</v>
      </c>
      <c r="I10" s="90">
        <v>0</v>
      </c>
      <c r="J10" s="90">
        <v>0</v>
      </c>
      <c r="K10" s="90">
        <v>22743</v>
      </c>
      <c r="L10" s="90">
        <v>0</v>
      </c>
      <c r="M10" s="90">
        <v>0</v>
      </c>
      <c r="N10" s="91">
        <f>SUM(B10:M10)</f>
        <v>37923</v>
      </c>
    </row>
    <row r="11" spans="1:14" x14ac:dyDescent="0.2">
      <c r="A11" s="34" t="s">
        <v>7</v>
      </c>
      <c r="B11" s="92">
        <v>0</v>
      </c>
      <c r="C11" s="92">
        <v>0</v>
      </c>
      <c r="D11" s="92">
        <v>0</v>
      </c>
      <c r="E11" s="92">
        <v>0</v>
      </c>
      <c r="F11" s="92">
        <v>0</v>
      </c>
      <c r="G11" s="92">
        <v>15180</v>
      </c>
      <c r="H11" s="92">
        <v>0</v>
      </c>
      <c r="I11" s="92">
        <v>0</v>
      </c>
      <c r="J11" s="92">
        <v>0</v>
      </c>
      <c r="K11" s="92">
        <v>0</v>
      </c>
      <c r="L11" s="92">
        <v>0</v>
      </c>
      <c r="M11" s="92">
        <v>0</v>
      </c>
      <c r="N11" s="93">
        <f>SUM(B11:M11)</f>
        <v>15180</v>
      </c>
    </row>
    <row r="12" spans="1:14" x14ac:dyDescent="0.2">
      <c r="A12" s="48" t="s">
        <v>8</v>
      </c>
      <c r="B12" s="94">
        <v>0</v>
      </c>
      <c r="C12" s="94">
        <v>0</v>
      </c>
      <c r="D12" s="94">
        <v>0</v>
      </c>
      <c r="E12" s="94">
        <v>0</v>
      </c>
      <c r="F12" s="94">
        <v>0</v>
      </c>
      <c r="G12" s="94">
        <v>0</v>
      </c>
      <c r="H12" s="94">
        <v>0</v>
      </c>
      <c r="I12" s="94">
        <v>0</v>
      </c>
      <c r="J12" s="94">
        <v>0</v>
      </c>
      <c r="K12" s="94">
        <v>1</v>
      </c>
      <c r="L12" s="94">
        <v>0</v>
      </c>
      <c r="M12" s="94">
        <v>0</v>
      </c>
      <c r="N12" s="95">
        <f>N6/N10</f>
        <v>0.59971521240408199</v>
      </c>
    </row>
    <row r="13" spans="1:14" ht="13.5" thickBot="1" x14ac:dyDescent="0.25">
      <c r="A13" s="25" t="s">
        <v>9</v>
      </c>
      <c r="B13" s="86">
        <v>0</v>
      </c>
      <c r="C13" s="86">
        <v>0</v>
      </c>
      <c r="D13" s="86">
        <v>0</v>
      </c>
      <c r="E13" s="86">
        <v>0</v>
      </c>
      <c r="F13" s="86">
        <v>0</v>
      </c>
      <c r="G13" s="86">
        <v>0</v>
      </c>
      <c r="H13" s="86">
        <v>0</v>
      </c>
      <c r="I13" s="86">
        <v>0</v>
      </c>
      <c r="J13" s="86">
        <v>1750</v>
      </c>
      <c r="K13" s="86">
        <v>0</v>
      </c>
      <c r="L13" s="86">
        <v>0</v>
      </c>
      <c r="M13" s="86">
        <v>0</v>
      </c>
      <c r="N13" s="87">
        <f>SUM(B13:M13)</f>
        <v>1750</v>
      </c>
    </row>
    <row r="14" spans="1:14" ht="16.5" thickTop="1" thickBot="1" x14ac:dyDescent="0.25">
      <c r="A14" s="47" t="s">
        <v>89</v>
      </c>
    </row>
    <row r="15" spans="1:14" ht="13.5" thickTop="1" x14ac:dyDescent="0.2">
      <c r="A15" s="52" t="s">
        <v>3</v>
      </c>
      <c r="B15" s="56">
        <v>31153</v>
      </c>
      <c r="C15" s="56">
        <v>68287</v>
      </c>
      <c r="D15" s="56">
        <v>12750</v>
      </c>
      <c r="E15" s="56">
        <v>30628</v>
      </c>
      <c r="F15" s="56">
        <v>55579</v>
      </c>
      <c r="G15" s="56">
        <v>19104</v>
      </c>
      <c r="H15" s="56">
        <v>62762</v>
      </c>
      <c r="I15" s="56">
        <v>91251</v>
      </c>
      <c r="J15" s="56">
        <v>174406</v>
      </c>
      <c r="K15" s="56">
        <v>166429</v>
      </c>
      <c r="L15" s="56">
        <v>83328</v>
      </c>
      <c r="M15" s="56">
        <v>87293</v>
      </c>
      <c r="N15" s="57">
        <f>SUM(B15:M15)</f>
        <v>882970</v>
      </c>
    </row>
    <row r="16" spans="1:14" x14ac:dyDescent="0.2">
      <c r="A16" s="34" t="s">
        <v>4</v>
      </c>
      <c r="B16" s="44">
        <v>95957</v>
      </c>
      <c r="C16" s="44">
        <v>87414</v>
      </c>
      <c r="D16" s="44">
        <v>89421</v>
      </c>
      <c r="E16" s="44">
        <v>89849</v>
      </c>
      <c r="F16" s="44">
        <v>113713</v>
      </c>
      <c r="G16" s="44">
        <v>98608</v>
      </c>
      <c r="H16" s="44">
        <v>87994</v>
      </c>
      <c r="I16" s="44">
        <v>83681</v>
      </c>
      <c r="J16" s="44">
        <v>138471</v>
      </c>
      <c r="K16" s="44">
        <v>175983</v>
      </c>
      <c r="L16" s="44">
        <v>93793</v>
      </c>
      <c r="M16" s="44">
        <v>56094</v>
      </c>
      <c r="N16" s="45">
        <f>SUM(B16:M16)</f>
        <v>1210978</v>
      </c>
    </row>
    <row r="17" spans="1:14" x14ac:dyDescent="0.2">
      <c r="A17" s="48" t="s">
        <v>55</v>
      </c>
      <c r="B17" s="60">
        <v>267586</v>
      </c>
      <c r="C17" s="60">
        <v>262616</v>
      </c>
      <c r="D17" s="60">
        <v>318769</v>
      </c>
      <c r="E17" s="60">
        <v>360931</v>
      </c>
      <c r="F17" s="60">
        <v>475269</v>
      </c>
      <c r="G17" s="60">
        <v>450460</v>
      </c>
      <c r="H17" s="60">
        <v>439239</v>
      </c>
      <c r="I17" s="60">
        <v>326438</v>
      </c>
      <c r="J17" s="60">
        <v>435042</v>
      </c>
      <c r="K17" s="60">
        <v>587635</v>
      </c>
      <c r="L17" s="60">
        <v>307410</v>
      </c>
      <c r="M17" s="60">
        <v>136664</v>
      </c>
      <c r="N17" s="59">
        <f>SUM(B17:M17)</f>
        <v>4368059</v>
      </c>
    </row>
    <row r="18" spans="1:14" x14ac:dyDescent="0.2">
      <c r="A18" s="34" t="s">
        <v>5</v>
      </c>
      <c r="B18" s="88">
        <v>0.32</v>
      </c>
      <c r="C18" s="88">
        <v>0.78</v>
      </c>
      <c r="D18" s="88">
        <v>0.14000000000000001</v>
      </c>
      <c r="E18" s="88">
        <v>0.34</v>
      </c>
      <c r="F18" s="88">
        <v>0.49</v>
      </c>
      <c r="G18" s="88">
        <v>0.19</v>
      </c>
      <c r="H18" s="88">
        <v>0.71</v>
      </c>
      <c r="I18" s="88">
        <v>1.0900000000000001</v>
      </c>
      <c r="J18" s="88">
        <v>1.26</v>
      </c>
      <c r="K18" s="88">
        <v>0.95</v>
      </c>
      <c r="L18" s="88">
        <v>0.89</v>
      </c>
      <c r="M18" s="88">
        <v>1.56</v>
      </c>
      <c r="N18" s="89">
        <f>N15/N16</f>
        <v>0.72913793644475788</v>
      </c>
    </row>
    <row r="19" spans="1:14" x14ac:dyDescent="0.2">
      <c r="A19" s="48" t="s">
        <v>6</v>
      </c>
      <c r="B19" s="90">
        <v>84955</v>
      </c>
      <c r="C19" s="90">
        <v>106913</v>
      </c>
      <c r="D19" s="90">
        <v>118608</v>
      </c>
      <c r="E19" s="90">
        <v>98293</v>
      </c>
      <c r="F19" s="90">
        <v>124151</v>
      </c>
      <c r="G19" s="90">
        <v>160602</v>
      </c>
      <c r="H19" s="90">
        <v>192101</v>
      </c>
      <c r="I19" s="90">
        <v>132946</v>
      </c>
      <c r="J19" s="90">
        <v>188073</v>
      </c>
      <c r="K19" s="90">
        <v>234393</v>
      </c>
      <c r="L19" s="90">
        <v>229508</v>
      </c>
      <c r="M19" s="90">
        <v>101513</v>
      </c>
      <c r="N19" s="91">
        <f>SUM(B19:M19)</f>
        <v>1772056</v>
      </c>
    </row>
    <row r="20" spans="1:14" x14ac:dyDescent="0.2">
      <c r="A20" s="34" t="s">
        <v>7</v>
      </c>
      <c r="B20" s="92">
        <v>53802</v>
      </c>
      <c r="C20" s="92">
        <v>38626</v>
      </c>
      <c r="D20" s="92">
        <v>105858</v>
      </c>
      <c r="E20" s="92">
        <v>67665</v>
      </c>
      <c r="F20" s="92">
        <v>68572</v>
      </c>
      <c r="G20" s="92">
        <v>141498</v>
      </c>
      <c r="H20" s="92">
        <v>129339</v>
      </c>
      <c r="I20" s="92">
        <v>41695</v>
      </c>
      <c r="J20" s="92">
        <v>13667</v>
      </c>
      <c r="K20" s="92">
        <v>67964</v>
      </c>
      <c r="L20" s="92">
        <v>146180</v>
      </c>
      <c r="M20" s="92">
        <v>14220</v>
      </c>
      <c r="N20" s="93">
        <f>SUM(B20:M20)</f>
        <v>889086</v>
      </c>
    </row>
    <row r="21" spans="1:14" x14ac:dyDescent="0.2">
      <c r="A21" s="48" t="s">
        <v>8</v>
      </c>
      <c r="B21" s="94">
        <v>0.37</v>
      </c>
      <c r="C21" s="94">
        <v>0.64</v>
      </c>
      <c r="D21" s="94">
        <v>0.11</v>
      </c>
      <c r="E21" s="94">
        <v>0.31</v>
      </c>
      <c r="F21" s="94">
        <v>0.45</v>
      </c>
      <c r="G21" s="94">
        <v>0.12</v>
      </c>
      <c r="H21" s="94">
        <v>0.33</v>
      </c>
      <c r="I21" s="94">
        <v>0.69</v>
      </c>
      <c r="J21" s="94">
        <v>0.93</v>
      </c>
      <c r="K21" s="94">
        <v>0.71</v>
      </c>
      <c r="L21" s="94">
        <v>0.36</v>
      </c>
      <c r="M21" s="94">
        <v>0.86</v>
      </c>
      <c r="N21" s="95">
        <f>N15/N19</f>
        <v>0.4982743209018225</v>
      </c>
    </row>
    <row r="22" spans="1:14" ht="13.5" thickBot="1" x14ac:dyDescent="0.25">
      <c r="A22" s="25" t="s">
        <v>9</v>
      </c>
      <c r="B22" s="86">
        <v>87365</v>
      </c>
      <c r="C22" s="86">
        <v>49942</v>
      </c>
      <c r="D22" s="86">
        <v>186233</v>
      </c>
      <c r="E22" s="86">
        <v>62435</v>
      </c>
      <c r="F22" s="86">
        <v>98037</v>
      </c>
      <c r="G22" s="86">
        <v>164459</v>
      </c>
      <c r="H22" s="86">
        <v>10680</v>
      </c>
      <c r="I22" s="86">
        <v>25653</v>
      </c>
      <c r="J22" s="86">
        <v>172579</v>
      </c>
      <c r="K22" s="86">
        <v>59213</v>
      </c>
      <c r="L22" s="86">
        <v>29119</v>
      </c>
      <c r="M22" s="86">
        <v>0</v>
      </c>
      <c r="N22" s="87">
        <f>SUM(B22:M22)</f>
        <v>945715</v>
      </c>
    </row>
    <row r="23" spans="1:14" ht="16.5" thickTop="1" thickBot="1" x14ac:dyDescent="0.25">
      <c r="A23" s="47" t="s">
        <v>108</v>
      </c>
      <c r="B23" s="30"/>
      <c r="C23" s="30"/>
      <c r="D23" s="30"/>
      <c r="E23" s="30"/>
      <c r="F23" s="46"/>
      <c r="G23" s="46"/>
    </row>
    <row r="24" spans="1:14" ht="13.5" thickTop="1" x14ac:dyDescent="0.2">
      <c r="A24" s="52" t="s">
        <v>56</v>
      </c>
      <c r="B24" s="56">
        <v>0</v>
      </c>
      <c r="C24" s="56">
        <v>0</v>
      </c>
      <c r="D24" s="56">
        <v>0</v>
      </c>
      <c r="E24" s="56">
        <v>0</v>
      </c>
      <c r="F24" s="56">
        <v>0</v>
      </c>
      <c r="G24" s="56">
        <v>0</v>
      </c>
      <c r="H24" s="56">
        <v>0</v>
      </c>
      <c r="I24" s="56">
        <v>0</v>
      </c>
      <c r="J24" s="56">
        <v>0</v>
      </c>
      <c r="K24" s="56">
        <v>2</v>
      </c>
      <c r="L24" s="56">
        <v>0</v>
      </c>
      <c r="M24" s="56">
        <v>0</v>
      </c>
      <c r="N24" s="57">
        <f>SUM(B24:M24)</f>
        <v>2</v>
      </c>
    </row>
    <row r="25" spans="1:14" x14ac:dyDescent="0.2">
      <c r="A25" s="34" t="s">
        <v>4</v>
      </c>
      <c r="B25" s="44">
        <v>0</v>
      </c>
      <c r="C25" s="44">
        <v>0</v>
      </c>
      <c r="D25" s="44">
        <v>0</v>
      </c>
      <c r="E25" s="44">
        <v>0</v>
      </c>
      <c r="F25" s="44">
        <v>0</v>
      </c>
      <c r="G25" s="44">
        <v>0</v>
      </c>
      <c r="H25" s="44">
        <v>0</v>
      </c>
      <c r="I25" s="44">
        <v>0</v>
      </c>
      <c r="J25" s="44">
        <v>0</v>
      </c>
      <c r="K25" s="44">
        <v>0</v>
      </c>
      <c r="L25" s="44">
        <v>0</v>
      </c>
      <c r="M25" s="44">
        <v>0</v>
      </c>
      <c r="N25" s="45">
        <f>SUM(B25:M25)</f>
        <v>0</v>
      </c>
    </row>
    <row r="26" spans="1:14" x14ac:dyDescent="0.2">
      <c r="A26" s="48" t="s">
        <v>55</v>
      </c>
      <c r="B26" s="60">
        <v>8</v>
      </c>
      <c r="C26" s="60">
        <v>10</v>
      </c>
      <c r="D26" s="60">
        <v>15</v>
      </c>
      <c r="E26" s="60">
        <v>21</v>
      </c>
      <c r="F26" s="60">
        <v>31</v>
      </c>
      <c r="G26" s="60">
        <v>31</v>
      </c>
      <c r="H26" s="60">
        <v>21</v>
      </c>
      <c r="I26" s="60">
        <v>13</v>
      </c>
      <c r="J26" s="60">
        <v>30</v>
      </c>
      <c r="K26" s="60">
        <v>29</v>
      </c>
      <c r="L26" s="60">
        <v>15</v>
      </c>
      <c r="M26" s="60">
        <v>4</v>
      </c>
      <c r="N26" s="59">
        <f>SUM(B26:M26)</f>
        <v>228</v>
      </c>
    </row>
    <row r="27" spans="1:14" x14ac:dyDescent="0.2">
      <c r="A27" s="34" t="s">
        <v>5</v>
      </c>
      <c r="B27" s="88">
        <v>0</v>
      </c>
      <c r="C27" s="88">
        <v>0</v>
      </c>
      <c r="D27" s="88">
        <v>0</v>
      </c>
      <c r="E27" s="88">
        <v>0</v>
      </c>
      <c r="F27" s="88">
        <v>0</v>
      </c>
      <c r="G27" s="88">
        <v>0</v>
      </c>
      <c r="H27" s="88">
        <v>0</v>
      </c>
      <c r="I27" s="88">
        <v>0</v>
      </c>
      <c r="J27" s="88">
        <v>0</v>
      </c>
      <c r="K27" s="88">
        <v>2</v>
      </c>
      <c r="L27" s="88">
        <v>0</v>
      </c>
      <c r="M27" s="88">
        <v>0</v>
      </c>
      <c r="N27" s="89">
        <f>IF(N25=0,N24/1,N24/N25)</f>
        <v>2</v>
      </c>
    </row>
    <row r="28" spans="1:14" x14ac:dyDescent="0.2">
      <c r="A28" s="48" t="s">
        <v>57</v>
      </c>
      <c r="B28" s="90">
        <v>0</v>
      </c>
      <c r="C28" s="90">
        <v>0</v>
      </c>
      <c r="D28" s="90">
        <v>0</v>
      </c>
      <c r="E28" s="90">
        <v>0</v>
      </c>
      <c r="F28" s="90">
        <v>0</v>
      </c>
      <c r="G28" s="90">
        <v>1</v>
      </c>
      <c r="H28" s="90">
        <v>0</v>
      </c>
      <c r="I28" s="90">
        <v>0</v>
      </c>
      <c r="J28" s="90">
        <v>0</v>
      </c>
      <c r="K28" s="90">
        <v>2</v>
      </c>
      <c r="L28" s="90">
        <v>0</v>
      </c>
      <c r="M28" s="90">
        <v>0</v>
      </c>
      <c r="N28" s="91">
        <f>SUM(B28:M28)</f>
        <v>3</v>
      </c>
    </row>
    <row r="29" spans="1:14" x14ac:dyDescent="0.2">
      <c r="A29" s="34" t="s">
        <v>58</v>
      </c>
      <c r="B29" s="92">
        <v>0</v>
      </c>
      <c r="C29" s="92">
        <v>0</v>
      </c>
      <c r="D29" s="92">
        <v>0</v>
      </c>
      <c r="E29" s="92">
        <v>0</v>
      </c>
      <c r="F29" s="92">
        <v>0</v>
      </c>
      <c r="G29" s="92">
        <v>1</v>
      </c>
      <c r="H29" s="92">
        <v>0</v>
      </c>
      <c r="I29" s="92">
        <v>0</v>
      </c>
      <c r="J29" s="92">
        <v>0</v>
      </c>
      <c r="K29" s="92">
        <v>0</v>
      </c>
      <c r="L29" s="92">
        <v>0</v>
      </c>
      <c r="M29" s="92">
        <v>0</v>
      </c>
      <c r="N29" s="93">
        <f>SUM(B29:M29)</f>
        <v>1</v>
      </c>
    </row>
    <row r="30" spans="1:14" x14ac:dyDescent="0.2">
      <c r="A30" s="48" t="s">
        <v>8</v>
      </c>
      <c r="B30" s="94">
        <v>0</v>
      </c>
      <c r="C30" s="94">
        <v>0</v>
      </c>
      <c r="D30" s="94">
        <v>0</v>
      </c>
      <c r="E30" s="94">
        <v>0</v>
      </c>
      <c r="F30" s="94">
        <v>0</v>
      </c>
      <c r="G30" s="94">
        <v>0</v>
      </c>
      <c r="H30" s="94">
        <v>0</v>
      </c>
      <c r="I30" s="94">
        <v>0</v>
      </c>
      <c r="J30" s="94">
        <v>0</v>
      </c>
      <c r="K30" s="94">
        <v>1</v>
      </c>
      <c r="L30" s="94">
        <v>0</v>
      </c>
      <c r="M30" s="94">
        <v>0</v>
      </c>
      <c r="N30" s="95">
        <f>N24/N28</f>
        <v>0.66666666666666663</v>
      </c>
    </row>
    <row r="31" spans="1:14" ht="13.5" thickBot="1" x14ac:dyDescent="0.25">
      <c r="A31" s="25" t="s">
        <v>59</v>
      </c>
      <c r="B31" s="86">
        <v>0</v>
      </c>
      <c r="C31" s="86">
        <v>0</v>
      </c>
      <c r="D31" s="86">
        <v>0</v>
      </c>
      <c r="E31" s="86">
        <v>0</v>
      </c>
      <c r="F31" s="86">
        <v>0</v>
      </c>
      <c r="G31" s="86">
        <v>0</v>
      </c>
      <c r="H31" s="86">
        <v>0</v>
      </c>
      <c r="I31" s="86">
        <v>0</v>
      </c>
      <c r="J31" s="86">
        <v>1</v>
      </c>
      <c r="K31" s="86">
        <v>0</v>
      </c>
      <c r="L31" s="86">
        <v>0</v>
      </c>
      <c r="M31" s="86">
        <v>0</v>
      </c>
      <c r="N31" s="87">
        <f>SUM(B31:M31)</f>
        <v>1</v>
      </c>
    </row>
    <row r="32" spans="1:14" ht="16.5" thickTop="1" thickBot="1" x14ac:dyDescent="0.25">
      <c r="A32" s="47" t="s">
        <v>91</v>
      </c>
    </row>
    <row r="33" spans="1:14" ht="13.5" thickTop="1" x14ac:dyDescent="0.2">
      <c r="A33" s="52" t="s">
        <v>56</v>
      </c>
      <c r="B33" s="56">
        <v>3</v>
      </c>
      <c r="C33" s="56">
        <v>2</v>
      </c>
      <c r="D33" s="56">
        <v>1</v>
      </c>
      <c r="E33" s="56">
        <v>3</v>
      </c>
      <c r="F33" s="56">
        <v>4</v>
      </c>
      <c r="G33" s="56">
        <v>1</v>
      </c>
      <c r="H33" s="56">
        <v>4</v>
      </c>
      <c r="I33" s="56">
        <v>3</v>
      </c>
      <c r="J33" s="56">
        <v>4</v>
      </c>
      <c r="K33" s="56">
        <v>9</v>
      </c>
      <c r="L33" s="56">
        <v>3</v>
      </c>
      <c r="M33" s="56">
        <v>2</v>
      </c>
      <c r="N33" s="57">
        <f>SUM(B33:M33)</f>
        <v>39</v>
      </c>
    </row>
    <row r="34" spans="1:14" x14ac:dyDescent="0.2">
      <c r="A34" s="34" t="s">
        <v>4</v>
      </c>
      <c r="B34" s="44">
        <v>7</v>
      </c>
      <c r="C34" s="44">
        <v>7</v>
      </c>
      <c r="D34" s="44">
        <v>9</v>
      </c>
      <c r="E34" s="44">
        <v>10</v>
      </c>
      <c r="F34" s="44">
        <v>9</v>
      </c>
      <c r="G34" s="44">
        <v>9</v>
      </c>
      <c r="H34" s="44">
        <v>7</v>
      </c>
      <c r="I34" s="44">
        <v>5</v>
      </c>
      <c r="J34" s="44">
        <v>9</v>
      </c>
      <c r="K34" s="44">
        <v>10</v>
      </c>
      <c r="L34" s="44">
        <v>6</v>
      </c>
      <c r="M34" s="44">
        <v>2</v>
      </c>
      <c r="N34" s="45">
        <f>SUM(B34:M34)</f>
        <v>90</v>
      </c>
    </row>
    <row r="35" spans="1:14" x14ac:dyDescent="0.2">
      <c r="A35" s="48" t="s">
        <v>55</v>
      </c>
      <c r="B35" s="60">
        <v>240</v>
      </c>
      <c r="C35" s="60">
        <v>277</v>
      </c>
      <c r="D35" s="60">
        <v>326</v>
      </c>
      <c r="E35" s="60">
        <v>395</v>
      </c>
      <c r="F35" s="60">
        <v>410</v>
      </c>
      <c r="G35" s="60">
        <v>442</v>
      </c>
      <c r="H35" s="60">
        <v>338</v>
      </c>
      <c r="I35" s="60">
        <v>264</v>
      </c>
      <c r="J35" s="60">
        <v>426</v>
      </c>
      <c r="K35" s="60">
        <v>468</v>
      </c>
      <c r="L35" s="60">
        <v>318</v>
      </c>
      <c r="M35" s="60">
        <v>132</v>
      </c>
      <c r="N35" s="59">
        <f>SUM(B35:M35)</f>
        <v>4036</v>
      </c>
    </row>
    <row r="36" spans="1:14" x14ac:dyDescent="0.2">
      <c r="A36" s="34" t="s">
        <v>5</v>
      </c>
      <c r="B36" s="88">
        <v>0.43</v>
      </c>
      <c r="C36" s="88">
        <v>0.28999999999999998</v>
      </c>
      <c r="D36" s="88">
        <v>0.11</v>
      </c>
      <c r="E36" s="88">
        <v>0.3</v>
      </c>
      <c r="F36" s="88">
        <v>0.44</v>
      </c>
      <c r="G36" s="88">
        <v>0.11</v>
      </c>
      <c r="H36" s="88">
        <v>0.56999999999999995</v>
      </c>
      <c r="I36" s="88">
        <v>0.6</v>
      </c>
      <c r="J36" s="88">
        <v>0.44</v>
      </c>
      <c r="K36" s="88">
        <v>0.9</v>
      </c>
      <c r="L36" s="88">
        <v>0.5</v>
      </c>
      <c r="M36" s="88">
        <v>1</v>
      </c>
      <c r="N36" s="89">
        <f>IF(N34=0,N33/1,N33/N34)</f>
        <v>0.43333333333333335</v>
      </c>
    </row>
    <row r="37" spans="1:14" x14ac:dyDescent="0.2">
      <c r="A37" s="48" t="s">
        <v>57</v>
      </c>
      <c r="B37" s="90">
        <v>8</v>
      </c>
      <c r="C37" s="90">
        <v>6</v>
      </c>
      <c r="D37" s="90">
        <v>8</v>
      </c>
      <c r="E37" s="90">
        <v>7</v>
      </c>
      <c r="F37" s="90">
        <v>9</v>
      </c>
      <c r="G37" s="90">
        <v>9</v>
      </c>
      <c r="H37" s="90">
        <v>8</v>
      </c>
      <c r="I37" s="90">
        <v>7</v>
      </c>
      <c r="J37" s="90">
        <v>6</v>
      </c>
      <c r="K37" s="90">
        <v>16</v>
      </c>
      <c r="L37" s="90">
        <v>9</v>
      </c>
      <c r="M37" s="90">
        <v>3</v>
      </c>
      <c r="N37" s="91">
        <f>SUM(B37:M37)</f>
        <v>96</v>
      </c>
    </row>
    <row r="38" spans="1:14" x14ac:dyDescent="0.2">
      <c r="A38" s="34" t="s">
        <v>58</v>
      </c>
      <c r="B38" s="92">
        <v>5</v>
      </c>
      <c r="C38" s="92">
        <v>4</v>
      </c>
      <c r="D38" s="92">
        <v>7</v>
      </c>
      <c r="E38" s="92">
        <v>4</v>
      </c>
      <c r="F38" s="92">
        <v>5</v>
      </c>
      <c r="G38" s="92">
        <v>8</v>
      </c>
      <c r="H38" s="92">
        <v>4</v>
      </c>
      <c r="I38" s="92">
        <v>4</v>
      </c>
      <c r="J38" s="92">
        <v>2</v>
      </c>
      <c r="K38" s="92">
        <v>7</v>
      </c>
      <c r="L38" s="92">
        <v>6</v>
      </c>
      <c r="M38" s="92">
        <v>1</v>
      </c>
      <c r="N38" s="93">
        <f>SUM(B38:M38)</f>
        <v>57</v>
      </c>
    </row>
    <row r="39" spans="1:14" x14ac:dyDescent="0.2">
      <c r="A39" s="48" t="s">
        <v>8</v>
      </c>
      <c r="B39" s="94">
        <v>0.38</v>
      </c>
      <c r="C39" s="94">
        <v>0.33</v>
      </c>
      <c r="D39" s="94">
        <v>0.12</v>
      </c>
      <c r="E39" s="94">
        <v>0.43</v>
      </c>
      <c r="F39" s="94">
        <v>0.44</v>
      </c>
      <c r="G39" s="94">
        <v>0.11</v>
      </c>
      <c r="H39" s="94">
        <v>0.5</v>
      </c>
      <c r="I39" s="94">
        <v>0.43</v>
      </c>
      <c r="J39" s="94">
        <v>0.67</v>
      </c>
      <c r="K39" s="94">
        <v>0.56000000000000005</v>
      </c>
      <c r="L39" s="94">
        <v>0.33</v>
      </c>
      <c r="M39" s="94">
        <v>0.67</v>
      </c>
      <c r="N39" s="95">
        <f>N33/N37</f>
        <v>0.40625</v>
      </c>
    </row>
    <row r="40" spans="1:14" ht="13.5" thickBot="1" x14ac:dyDescent="0.25">
      <c r="A40" s="25" t="s">
        <v>59</v>
      </c>
      <c r="B40" s="86">
        <v>4</v>
      </c>
      <c r="C40" s="86">
        <v>5</v>
      </c>
      <c r="D40" s="86">
        <v>8</v>
      </c>
      <c r="E40" s="86">
        <v>3</v>
      </c>
      <c r="F40" s="86">
        <v>6</v>
      </c>
      <c r="G40" s="86">
        <v>7</v>
      </c>
      <c r="H40" s="86">
        <v>1</v>
      </c>
      <c r="I40" s="86">
        <v>2</v>
      </c>
      <c r="J40" s="86">
        <v>12</v>
      </c>
      <c r="K40" s="86">
        <v>4</v>
      </c>
      <c r="L40" s="86">
        <v>2</v>
      </c>
      <c r="M40" s="86">
        <v>0</v>
      </c>
      <c r="N40" s="87">
        <f>SUM(B40:M40)</f>
        <v>54</v>
      </c>
    </row>
    <row r="41" spans="1:14" ht="16.5" thickTop="1" thickBot="1" x14ac:dyDescent="0.25">
      <c r="A41" s="47" t="s">
        <v>92</v>
      </c>
    </row>
    <row r="42" spans="1:14" ht="13.5" thickTop="1" x14ac:dyDescent="0.2">
      <c r="A42" s="52" t="s">
        <v>78</v>
      </c>
      <c r="B42" s="98">
        <v>0</v>
      </c>
      <c r="C42" s="98">
        <v>0</v>
      </c>
      <c r="D42" s="98">
        <v>0</v>
      </c>
      <c r="E42" s="98">
        <v>0</v>
      </c>
      <c r="F42" s="98">
        <v>0</v>
      </c>
      <c r="G42" s="98">
        <v>0</v>
      </c>
      <c r="H42" s="98">
        <v>0</v>
      </c>
      <c r="I42" s="98">
        <v>0</v>
      </c>
      <c r="J42" s="98">
        <v>0</v>
      </c>
      <c r="K42" s="98">
        <v>0.14000000000000001</v>
      </c>
      <c r="L42" s="98">
        <v>0</v>
      </c>
      <c r="M42" s="98">
        <v>0</v>
      </c>
      <c r="N42" s="99">
        <f>N6/N15</f>
        <v>2.575738700069085E-2</v>
      </c>
    </row>
    <row r="43" spans="1:14" x14ac:dyDescent="0.2">
      <c r="A43" s="103" t="s">
        <v>66</v>
      </c>
      <c r="B43" s="104">
        <v>0</v>
      </c>
      <c r="C43" s="104">
        <v>0</v>
      </c>
      <c r="D43" s="104">
        <v>0</v>
      </c>
      <c r="E43" s="104">
        <v>0</v>
      </c>
      <c r="F43" s="104">
        <v>0</v>
      </c>
      <c r="G43" s="104">
        <v>0</v>
      </c>
      <c r="H43" s="104">
        <v>0</v>
      </c>
      <c r="I43" s="104">
        <v>0</v>
      </c>
      <c r="J43" s="104">
        <v>0</v>
      </c>
      <c r="K43" s="104">
        <v>1278.95</v>
      </c>
      <c r="L43" s="104">
        <v>0</v>
      </c>
      <c r="M43" s="104">
        <v>0</v>
      </c>
      <c r="N43" s="105">
        <f>N9/N18*100</f>
        <v>176.84334389002495</v>
      </c>
    </row>
    <row r="44" spans="1:14" x14ac:dyDescent="0.2">
      <c r="A44" s="48" t="s">
        <v>62</v>
      </c>
      <c r="B44" s="94">
        <v>0</v>
      </c>
      <c r="C44" s="94">
        <v>0</v>
      </c>
      <c r="D44" s="94">
        <v>0</v>
      </c>
      <c r="E44" s="94">
        <v>0</v>
      </c>
      <c r="F44" s="94">
        <v>0</v>
      </c>
      <c r="G44" s="94">
        <v>0.09</v>
      </c>
      <c r="H44" s="94">
        <v>0</v>
      </c>
      <c r="I44" s="94">
        <v>0</v>
      </c>
      <c r="J44" s="94">
        <v>0</v>
      </c>
      <c r="K44" s="94">
        <v>0.1</v>
      </c>
      <c r="L44" s="94">
        <v>0</v>
      </c>
      <c r="M44" s="94">
        <v>0</v>
      </c>
      <c r="N44" s="95">
        <f>N10/N19</f>
        <v>2.1400565219157858E-2</v>
      </c>
    </row>
    <row r="45" spans="1:14" x14ac:dyDescent="0.2">
      <c r="A45" s="34" t="s">
        <v>67</v>
      </c>
      <c r="B45" s="106">
        <v>0</v>
      </c>
      <c r="C45" s="106">
        <v>0</v>
      </c>
      <c r="D45" s="106">
        <v>0</v>
      </c>
      <c r="E45" s="106">
        <v>0</v>
      </c>
      <c r="F45" s="106">
        <v>0</v>
      </c>
      <c r="G45" s="106">
        <v>0</v>
      </c>
      <c r="H45" s="106">
        <v>0</v>
      </c>
      <c r="I45" s="106">
        <v>0</v>
      </c>
      <c r="J45" s="106">
        <v>0</v>
      </c>
      <c r="K45" s="106">
        <v>141</v>
      </c>
      <c r="L45" s="106">
        <v>0</v>
      </c>
      <c r="M45" s="106">
        <v>0</v>
      </c>
      <c r="N45" s="107">
        <f>N12/N21*100</f>
        <v>120.35844257810888</v>
      </c>
    </row>
    <row r="46" spans="1:14" x14ac:dyDescent="0.2">
      <c r="A46" s="48" t="s">
        <v>79</v>
      </c>
      <c r="B46" s="97">
        <v>0</v>
      </c>
      <c r="C46" s="97">
        <v>0</v>
      </c>
      <c r="D46" s="97">
        <v>0</v>
      </c>
      <c r="E46" s="97">
        <v>0</v>
      </c>
      <c r="F46" s="97">
        <v>0</v>
      </c>
      <c r="G46" s="97">
        <v>0</v>
      </c>
      <c r="H46" s="97">
        <v>0</v>
      </c>
      <c r="I46" s="97">
        <v>0</v>
      </c>
      <c r="J46" s="97">
        <v>0</v>
      </c>
      <c r="K46" s="97">
        <v>0.22</v>
      </c>
      <c r="L46" s="97">
        <v>0</v>
      </c>
      <c r="M46" s="97">
        <v>0</v>
      </c>
      <c r="N46" s="51">
        <f>N24/N33</f>
        <v>5.128205128205128E-2</v>
      </c>
    </row>
    <row r="47" spans="1:14" x14ac:dyDescent="0.2">
      <c r="A47" s="103" t="s">
        <v>68</v>
      </c>
      <c r="B47" s="108">
        <v>0</v>
      </c>
      <c r="C47" s="108">
        <v>0</v>
      </c>
      <c r="D47" s="108">
        <v>0</v>
      </c>
      <c r="E47" s="108">
        <v>0</v>
      </c>
      <c r="F47" s="108">
        <v>0</v>
      </c>
      <c r="G47" s="108">
        <v>0</v>
      </c>
      <c r="H47" s="108">
        <v>0</v>
      </c>
      <c r="I47" s="108">
        <v>0</v>
      </c>
      <c r="J47" s="108">
        <v>0</v>
      </c>
      <c r="K47" s="108">
        <v>222.22</v>
      </c>
      <c r="L47" s="108">
        <v>0</v>
      </c>
      <c r="M47" s="108">
        <v>0</v>
      </c>
      <c r="N47" s="109">
        <f>N27/N36*100</f>
        <v>461.53846153846149</v>
      </c>
    </row>
    <row r="48" spans="1:14" x14ac:dyDescent="0.2">
      <c r="A48" s="48" t="s">
        <v>63</v>
      </c>
      <c r="B48" s="94">
        <v>0</v>
      </c>
      <c r="C48" s="94">
        <v>0</v>
      </c>
      <c r="D48" s="94">
        <v>0</v>
      </c>
      <c r="E48" s="94">
        <v>0</v>
      </c>
      <c r="F48" s="94">
        <v>0</v>
      </c>
      <c r="G48" s="94">
        <v>0.11</v>
      </c>
      <c r="H48" s="94">
        <v>0</v>
      </c>
      <c r="I48" s="94">
        <v>0</v>
      </c>
      <c r="J48" s="94">
        <v>0</v>
      </c>
      <c r="K48" s="94">
        <v>0.12</v>
      </c>
      <c r="L48" s="94">
        <v>0</v>
      </c>
      <c r="M48" s="94">
        <v>0</v>
      </c>
      <c r="N48" s="95">
        <f>N28/N37</f>
        <v>3.125E-2</v>
      </c>
    </row>
    <row r="49" spans="1:14" ht="13.5" thickBot="1" x14ac:dyDescent="0.25">
      <c r="A49" s="25" t="s">
        <v>69</v>
      </c>
      <c r="B49" s="110">
        <v>0</v>
      </c>
      <c r="C49" s="110">
        <v>0</v>
      </c>
      <c r="D49" s="110">
        <v>0</v>
      </c>
      <c r="E49" s="110">
        <v>0</v>
      </c>
      <c r="F49" s="110">
        <v>0</v>
      </c>
      <c r="G49" s="110">
        <v>0</v>
      </c>
      <c r="H49" s="110">
        <v>0</v>
      </c>
      <c r="I49" s="110">
        <v>0</v>
      </c>
      <c r="J49" s="110">
        <v>0</v>
      </c>
      <c r="K49" s="110">
        <v>179</v>
      </c>
      <c r="L49" s="110">
        <v>0</v>
      </c>
      <c r="M49" s="110">
        <v>0</v>
      </c>
      <c r="N49" s="111">
        <f>N30/N39*100</f>
        <v>164.10256410256409</v>
      </c>
    </row>
    <row r="50" spans="1:14" ht="13.5" thickTop="1" x14ac:dyDescent="0.2">
      <c r="A50" s="102" t="s">
        <v>65</v>
      </c>
    </row>
    <row r="51" spans="1:14" x14ac:dyDescent="0.2">
      <c r="L51" s="5" t="s">
        <v>25</v>
      </c>
    </row>
    <row r="94" spans="1:1" x14ac:dyDescent="0.2">
      <c r="A94" s="112"/>
    </row>
  </sheetData>
  <sheetProtection password="CC2E" sheet="1" objects="1" scenarios="1"/>
  <hyperlinks>
    <hyperlink ref="L51" location="'Table of Contents (2)'!A1" display="Table of Contents"/>
  </hyperlinks>
  <pageMargins left="0.25" right="0.25" top="0.75" bottom="0.75" header="0.3" footer="0.3"/>
  <pageSetup scale="75" orientation="landscape" verticalDpi="0" r:id="rId1"/>
  <headerFooter alignWithMargins="0">
    <oddFooter>&amp;C&amp;F
&amp;P  of  &amp;N</oddFoot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6"/>
  <sheetViews>
    <sheetView showGridLines="0" showRowColHeaders="0" tabSelected="1" zoomScaleNormal="100" workbookViewId="0">
      <selection activeCell="A61" sqref="A61"/>
    </sheetView>
  </sheetViews>
  <sheetFormatPr defaultRowHeight="12.75" x14ac:dyDescent="0.2"/>
  <cols>
    <col min="1" max="1" width="26.42578125" style="7" customWidth="1"/>
    <col min="2" max="2" width="128.7109375" style="7" customWidth="1"/>
    <col min="3" max="16384" width="9.140625" style="7"/>
  </cols>
  <sheetData>
    <row r="1" spans="1:2" ht="15" x14ac:dyDescent="0.25">
      <c r="A1" s="64"/>
      <c r="B1" s="64"/>
    </row>
    <row r="2" spans="1:2" ht="18" x14ac:dyDescent="0.25">
      <c r="A2" s="42" t="s">
        <v>1</v>
      </c>
      <c r="B2" s="64"/>
    </row>
    <row r="3" spans="1:2" ht="15.75" x14ac:dyDescent="0.25">
      <c r="A3" s="64"/>
      <c r="B3" s="65" t="s">
        <v>29</v>
      </c>
    </row>
    <row r="4" spans="1:2" ht="25.5" x14ac:dyDescent="0.25">
      <c r="A4" s="64"/>
      <c r="B4" s="66" t="s">
        <v>30</v>
      </c>
    </row>
    <row r="5" spans="1:2" ht="25.5" x14ac:dyDescent="0.25">
      <c r="A5" s="64"/>
      <c r="B5" s="66" t="s">
        <v>31</v>
      </c>
    </row>
    <row r="6" spans="1:2" ht="25.5" x14ac:dyDescent="0.25">
      <c r="A6" s="64"/>
      <c r="B6" s="66" t="s">
        <v>53</v>
      </c>
    </row>
    <row r="7" spans="1:2" ht="25.5" x14ac:dyDescent="0.25">
      <c r="A7" s="64"/>
      <c r="B7" s="66" t="s">
        <v>32</v>
      </c>
    </row>
    <row r="8" spans="1:2" ht="51" x14ac:dyDescent="0.25">
      <c r="A8" s="64"/>
      <c r="B8" s="66" t="s">
        <v>33</v>
      </c>
    </row>
    <row r="9" spans="1:2" ht="15" x14ac:dyDescent="0.25">
      <c r="A9" s="64"/>
      <c r="B9" s="64"/>
    </row>
    <row r="10" spans="1:2" ht="15" x14ac:dyDescent="0.25">
      <c r="A10" s="64"/>
      <c r="B10" s="64"/>
    </row>
    <row r="11" spans="1:2" ht="15.75" x14ac:dyDescent="0.25">
      <c r="A11" s="64"/>
      <c r="B11" s="65" t="s">
        <v>34</v>
      </c>
    </row>
    <row r="12" spans="1:2" ht="25.5" x14ac:dyDescent="0.25">
      <c r="A12" s="64"/>
      <c r="B12" s="67" t="s">
        <v>35</v>
      </c>
    </row>
    <row r="13" spans="1:2" ht="38.25" x14ac:dyDescent="0.25">
      <c r="A13" s="64"/>
      <c r="B13" s="66" t="s">
        <v>36</v>
      </c>
    </row>
    <row r="14" spans="1:2" ht="15" x14ac:dyDescent="0.25">
      <c r="A14" s="64"/>
      <c r="B14" s="66" t="s">
        <v>37</v>
      </c>
    </row>
    <row r="15" spans="1:2" ht="25.5" x14ac:dyDescent="0.25">
      <c r="A15" s="64"/>
      <c r="B15" s="66" t="s">
        <v>38</v>
      </c>
    </row>
    <row r="16" spans="1:2" ht="15" x14ac:dyDescent="0.25">
      <c r="A16" s="64"/>
      <c r="B16" s="68" t="s">
        <v>39</v>
      </c>
    </row>
    <row r="17" spans="1:2" ht="15" x14ac:dyDescent="0.25">
      <c r="A17" s="64"/>
      <c r="B17" s="67" t="s">
        <v>40</v>
      </c>
    </row>
    <row r="18" spans="1:2" ht="15" x14ac:dyDescent="0.25">
      <c r="A18" s="64"/>
      <c r="B18" s="68" t="s">
        <v>41</v>
      </c>
    </row>
    <row r="19" spans="1:2" ht="38.25" x14ac:dyDescent="0.25">
      <c r="A19" s="64"/>
      <c r="B19" s="66" t="s">
        <v>42</v>
      </c>
    </row>
    <row r="20" spans="1:2" ht="15" x14ac:dyDescent="0.25">
      <c r="A20" s="64"/>
      <c r="B20" s="66" t="s">
        <v>43</v>
      </c>
    </row>
    <row r="21" spans="1:2" ht="25.5" x14ac:dyDescent="0.25">
      <c r="A21" s="64"/>
      <c r="B21" s="67" t="s">
        <v>44</v>
      </c>
    </row>
    <row r="22" spans="1:2" ht="51" x14ac:dyDescent="0.25">
      <c r="A22" s="64"/>
      <c r="B22" s="67" t="s">
        <v>45</v>
      </c>
    </row>
    <row r="23" spans="1:2" ht="15" x14ac:dyDescent="0.25">
      <c r="A23" s="64"/>
      <c r="B23" s="67" t="s">
        <v>46</v>
      </c>
    </row>
    <row r="24" spans="1:2" ht="15" x14ac:dyDescent="0.25">
      <c r="A24" s="64"/>
      <c r="B24" s="67" t="s">
        <v>47</v>
      </c>
    </row>
    <row r="25" spans="1:2" ht="15" x14ac:dyDescent="0.25">
      <c r="A25" s="64"/>
      <c r="B25" s="69" t="s">
        <v>48</v>
      </c>
    </row>
    <row r="26" spans="1:2" ht="15" x14ac:dyDescent="0.25">
      <c r="A26" s="64"/>
      <c r="B26" s="67" t="s">
        <v>49</v>
      </c>
    </row>
  </sheetData>
  <sheetProtection password="CC2E" sheet="1" objects="1" scenarios="1"/>
  <pageMargins left="0.25" right="0.25" top="0.75" bottom="0.75" header="0.3" footer="0.3"/>
  <pageSetup scale="86" orientation="landscape" horizontalDpi="4294967293" verticalDpi="0" r:id="rId1"/>
  <headerFooter alignWithMargins="0">
    <oddFooter>&amp;C&amp;F
&amp;P  of  &amp;N</oddFooter>
    <firstFooter>&amp;C&amp;P of &amp;N</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8"/>
  <sheetViews>
    <sheetView showGridLines="0" showRowColHeaders="0" tabSelected="1" zoomScaleNormal="100" workbookViewId="0">
      <selection activeCell="A61" sqref="A61"/>
    </sheetView>
  </sheetViews>
  <sheetFormatPr defaultRowHeight="12.75" x14ac:dyDescent="0.2"/>
  <cols>
    <col min="1" max="1" width="27" customWidth="1"/>
    <col min="2" max="2" width="34.7109375" customWidth="1"/>
    <col min="3" max="3" width="8.7109375" customWidth="1"/>
    <col min="4" max="4" width="58.28515625" style="3" customWidth="1"/>
  </cols>
  <sheetData>
    <row r="2" spans="1:4" ht="18" x14ac:dyDescent="0.25">
      <c r="A2" s="2" t="s">
        <v>1</v>
      </c>
    </row>
    <row r="3" spans="1:4" ht="15.75" x14ac:dyDescent="0.25">
      <c r="B3" s="80" t="s">
        <v>25</v>
      </c>
    </row>
    <row r="5" spans="1:4" x14ac:dyDescent="0.2">
      <c r="B5" s="1" t="s">
        <v>26</v>
      </c>
      <c r="C5" s="79" t="s">
        <v>27</v>
      </c>
    </row>
    <row r="6" spans="1:4" x14ac:dyDescent="0.2">
      <c r="B6" s="5" t="s">
        <v>73</v>
      </c>
      <c r="C6">
        <v>3</v>
      </c>
      <c r="D6" s="4"/>
    </row>
    <row r="7" spans="1:4" x14ac:dyDescent="0.2">
      <c r="B7" s="5" t="s">
        <v>60</v>
      </c>
      <c r="C7">
        <v>4</v>
      </c>
    </row>
    <row r="8" spans="1:4" x14ac:dyDescent="0.2">
      <c r="B8" s="5" t="s">
        <v>61</v>
      </c>
      <c r="C8">
        <v>5</v>
      </c>
    </row>
    <row r="9" spans="1:4" x14ac:dyDescent="0.2">
      <c r="B9" s="5" t="s">
        <v>74</v>
      </c>
      <c r="C9">
        <v>6</v>
      </c>
    </row>
    <row r="10" spans="1:4" x14ac:dyDescent="0.2">
      <c r="B10" s="5" t="s">
        <v>77</v>
      </c>
      <c r="C10">
        <v>7</v>
      </c>
    </row>
    <row r="11" spans="1:4" x14ac:dyDescent="0.2">
      <c r="B11" s="5" t="s">
        <v>80</v>
      </c>
      <c r="C11">
        <v>8</v>
      </c>
    </row>
    <row r="12" spans="1:4" x14ac:dyDescent="0.2">
      <c r="B12" s="5" t="s">
        <v>82</v>
      </c>
      <c r="C12">
        <v>9</v>
      </c>
    </row>
    <row r="13" spans="1:4" x14ac:dyDescent="0.2">
      <c r="B13" s="5" t="s">
        <v>83</v>
      </c>
      <c r="C13">
        <v>10</v>
      </c>
    </row>
    <row r="14" spans="1:4" x14ac:dyDescent="0.2">
      <c r="B14" s="5" t="s">
        <v>84</v>
      </c>
      <c r="C14">
        <v>11</v>
      </c>
    </row>
    <row r="15" spans="1:4" x14ac:dyDescent="0.2">
      <c r="B15" s="5" t="s">
        <v>50</v>
      </c>
      <c r="C15">
        <v>12</v>
      </c>
    </row>
    <row r="16" spans="1:4" x14ac:dyDescent="0.2">
      <c r="B16" s="5"/>
    </row>
    <row r="17" spans="2:4" x14ac:dyDescent="0.2">
      <c r="B17" s="5"/>
    </row>
    <row r="18" spans="2:4" x14ac:dyDescent="0.2">
      <c r="B18" s="5"/>
      <c r="D18" s="6"/>
    </row>
    <row r="19" spans="2:4" x14ac:dyDescent="0.2">
      <c r="B19" s="5"/>
    </row>
    <row r="20" spans="2:4" x14ac:dyDescent="0.2">
      <c r="B20" s="5"/>
    </row>
    <row r="21" spans="2:4" x14ac:dyDescent="0.2">
      <c r="B21" s="5"/>
    </row>
    <row r="22" spans="2:4" x14ac:dyDescent="0.2">
      <c r="B22" s="5"/>
    </row>
    <row r="23" spans="2:4" x14ac:dyDescent="0.2">
      <c r="B23" s="5"/>
    </row>
    <row r="24" spans="2:4" x14ac:dyDescent="0.2">
      <c r="B24" s="5"/>
    </row>
    <row r="25" spans="2:4" x14ac:dyDescent="0.2">
      <c r="B25" s="5"/>
    </row>
    <row r="26" spans="2:4" x14ac:dyDescent="0.2">
      <c r="B26" s="5"/>
    </row>
    <row r="27" spans="2:4" x14ac:dyDescent="0.2">
      <c r="D27" s="6"/>
    </row>
    <row r="28" spans="2:4" x14ac:dyDescent="0.2">
      <c r="D28" s="6"/>
    </row>
  </sheetData>
  <sheetProtection password="CC2E" sheet="1" objects="1" scenarios="1"/>
  <hyperlinks>
    <hyperlink ref="B6" location="'8 Year Peer Set (3)'!A1" display="8 Year Peer Set"/>
    <hyperlink ref="B7" location="'2016 Peer Set (4)'!A1" display="2016 Peer Set"/>
    <hyperlink ref="B8" location="'2017 Peer Set (5)'!A1" display="2017 Peer Set"/>
    <hyperlink ref="B9" location="'2018 Peer Set (6)'!A1" display="2018 Peer Set"/>
    <hyperlink ref="B10" location="'2019 Peer Set (7)'!A1" display="2019 Peer Set"/>
    <hyperlink ref="B11" location="'2020 Peer Set (8)'!A1" display="2020 Peer Set"/>
    <hyperlink ref="B12" location="'2021 Peer Set (9)'!A1" display="2021 Peer Set"/>
    <hyperlink ref="B13" location="'2022 Peer Set (10)'!A1" display="2022 Peer Set"/>
    <hyperlink ref="B14" location="'2023 Peer Set (11)'!A1" display="2023 Peer Set"/>
    <hyperlink ref="B15" location="'Glossary (12)'!A1" display="Glossary"/>
  </hyperlinks>
  <pageMargins left="0.25" right="0.25" top="0.75" bottom="0.75" header="0.3" footer="0.3"/>
  <pageSetup scale="86" orientation="landscape" horizontalDpi="4294967293" verticalDpi="0" r:id="rId1"/>
  <headerFooter alignWithMargins="0">
    <oddFooter>&amp;C&amp;F
&amp;P  of  &amp;N</oddFooter>
    <firstFooter>&amp;C&amp;P of &amp;N</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62"/>
  <sheetViews>
    <sheetView showGridLines="0" showRowColHeaders="0" tabSelected="1" zoomScale="90" zoomScaleNormal="90" workbookViewId="0">
      <selection activeCell="A61" sqref="A61"/>
    </sheetView>
  </sheetViews>
  <sheetFormatPr defaultRowHeight="12.75" x14ac:dyDescent="0.2"/>
  <cols>
    <col min="1" max="1" width="27.7109375" style="7" customWidth="1"/>
    <col min="2" max="9" width="11.85546875" style="7" customWidth="1"/>
    <col min="10" max="10" width="13.7109375" style="7" customWidth="1"/>
    <col min="11" max="11" width="13.85546875" style="7" customWidth="1"/>
    <col min="12" max="16384" width="9.140625" style="7"/>
  </cols>
  <sheetData>
    <row r="2" spans="1:16" ht="18" x14ac:dyDescent="0.25">
      <c r="A2" s="42" t="s">
        <v>1</v>
      </c>
      <c r="B2" s="38"/>
      <c r="C2" s="41"/>
      <c r="D2" s="41"/>
      <c r="E2" s="75" t="s">
        <v>85</v>
      </c>
      <c r="G2" s="40"/>
      <c r="H2" s="40"/>
      <c r="I2" s="76" t="s">
        <v>86</v>
      </c>
      <c r="K2" s="38"/>
      <c r="L2" s="38"/>
      <c r="M2" s="38"/>
    </row>
    <row r="3" spans="1:16" ht="15.75" x14ac:dyDescent="0.25">
      <c r="G3" s="39"/>
      <c r="H3" s="39"/>
      <c r="I3" s="39" t="s">
        <v>87</v>
      </c>
      <c r="J3" s="39"/>
      <c r="K3" s="38"/>
      <c r="L3" s="38"/>
      <c r="M3" s="38"/>
    </row>
    <row r="4" spans="1:16" ht="15.75" x14ac:dyDescent="0.25">
      <c r="A4" s="30"/>
      <c r="B4" s="37"/>
      <c r="D4" s="37"/>
      <c r="G4" s="36"/>
      <c r="H4" s="35"/>
      <c r="I4" s="35"/>
      <c r="J4" s="35"/>
      <c r="K4" s="35"/>
    </row>
    <row r="5" spans="1:16" ht="15.75" thickBot="1" x14ac:dyDescent="0.25">
      <c r="A5" s="47" t="s">
        <v>88</v>
      </c>
      <c r="B5" s="63">
        <v>2016</v>
      </c>
      <c r="C5" s="63">
        <v>2017</v>
      </c>
      <c r="D5" s="63">
        <v>2018</v>
      </c>
      <c r="E5" s="63">
        <v>2019</v>
      </c>
      <c r="F5" s="63">
        <v>2020</v>
      </c>
      <c r="G5" s="63">
        <v>2021</v>
      </c>
      <c r="H5" s="63">
        <v>2022</v>
      </c>
      <c r="I5" s="63">
        <v>2023</v>
      </c>
      <c r="J5" s="63" t="s">
        <v>2</v>
      </c>
    </row>
    <row r="6" spans="1:16" ht="13.5" thickTop="1" x14ac:dyDescent="0.2">
      <c r="A6" s="52" t="s">
        <v>3</v>
      </c>
      <c r="B6" s="53">
        <f>'2016 Peer Set (4)'!N6</f>
        <v>271433</v>
      </c>
      <c r="C6" s="53">
        <f>'2017 Peer Set (5)'!N6</f>
        <v>156435</v>
      </c>
      <c r="D6" s="53">
        <f>'2018 Peer Set (6)'!N6</f>
        <v>167131</v>
      </c>
      <c r="E6" s="53">
        <f>'2019 Peer Set (7)'!N6</f>
        <v>95109</v>
      </c>
      <c r="F6" s="53">
        <f>'2020 Peer Set (8)'!N6</f>
        <v>64146</v>
      </c>
      <c r="G6" s="53">
        <f>'2021 Peer Set (9)'!N6</f>
        <v>44312</v>
      </c>
      <c r="H6" s="53">
        <f>'2022 Peer Set (10)'!N6</f>
        <v>32014</v>
      </c>
      <c r="I6" s="53">
        <f>'2023 Peer Set (11)'!N6</f>
        <v>22743</v>
      </c>
      <c r="J6" s="54">
        <f>SUM(B6:I6)</f>
        <v>853323</v>
      </c>
    </row>
    <row r="7" spans="1:16" x14ac:dyDescent="0.2">
      <c r="A7" s="34" t="s">
        <v>4</v>
      </c>
      <c r="B7" s="29">
        <f>'2016 Peer Set (4)'!N7</f>
        <v>286134</v>
      </c>
      <c r="C7" s="29">
        <f>'2017 Peer Set (5)'!N7</f>
        <v>225173</v>
      </c>
      <c r="D7" s="29">
        <f>'2018 Peer Set (6)'!N7</f>
        <v>167123</v>
      </c>
      <c r="E7" s="29">
        <f>'2019 Peer Set (7)'!N7</f>
        <v>106898</v>
      </c>
      <c r="F7" s="29">
        <f>'2020 Peer Set (8)'!N7</f>
        <v>70595</v>
      </c>
      <c r="G7" s="29">
        <f>'2021 Peer Set (9)'!N7</f>
        <v>48209</v>
      </c>
      <c r="H7" s="29">
        <f>'2022 Peer Set (10)'!N7</f>
        <v>33512</v>
      </c>
      <c r="I7" s="29">
        <f>'2023 Peer Set (11)'!N7</f>
        <v>17638</v>
      </c>
      <c r="J7" s="28">
        <f>SUM(B7:I7)</f>
        <v>955282</v>
      </c>
    </row>
    <row r="8" spans="1:16" x14ac:dyDescent="0.2">
      <c r="A8" s="48" t="s">
        <v>55</v>
      </c>
      <c r="B8" s="60">
        <f>'2016 Peer Set (4)'!N8</f>
        <v>303000</v>
      </c>
      <c r="C8" s="60">
        <f>'2017 Peer Set (5)'!N8</f>
        <v>303000</v>
      </c>
      <c r="D8" s="60">
        <f>'2018 Peer Set (6)'!N8</f>
        <v>303000</v>
      </c>
      <c r="E8" s="60">
        <f>'2019 Peer Set (7)'!N8</f>
        <v>303000</v>
      </c>
      <c r="F8" s="60">
        <f>'2020 Peer Set (8)'!N8</f>
        <v>303000</v>
      </c>
      <c r="G8" s="60">
        <f>'2021 Peer Set (9)'!N8</f>
        <v>303000</v>
      </c>
      <c r="H8" s="60">
        <f>'2022 Peer Set (10)'!N8</f>
        <v>303000</v>
      </c>
      <c r="I8" s="60">
        <f>'2023 Peer Set (11)'!N8</f>
        <v>303000</v>
      </c>
      <c r="J8" s="59">
        <f>SUM(B8:I8)</f>
        <v>2424000</v>
      </c>
    </row>
    <row r="9" spans="1:16" x14ac:dyDescent="0.2">
      <c r="A9" s="34" t="s">
        <v>5</v>
      </c>
      <c r="B9" s="32">
        <f>'2016 Peer Set (4)'!N9</f>
        <v>0.94862197431972428</v>
      </c>
      <c r="C9" s="32">
        <f>'2017 Peer Set (5)'!N9</f>
        <v>0.69473249457084107</v>
      </c>
      <c r="D9" s="32">
        <f>'2018 Peer Set (6)'!N9</f>
        <v>1.0000478689348564</v>
      </c>
      <c r="E9" s="32">
        <f>'2019 Peer Set (7)'!N9</f>
        <v>0.88971730060431442</v>
      </c>
      <c r="F9" s="32">
        <f>'2020 Peer Set (8)'!N9</f>
        <v>0.90864792124088112</v>
      </c>
      <c r="G9" s="32">
        <f>'2021 Peer Set (9)'!N9</f>
        <v>0.91916447136426804</v>
      </c>
      <c r="H9" s="32">
        <f>'2022 Peer Set (10)'!N9</f>
        <v>0.95529959417522081</v>
      </c>
      <c r="I9" s="32">
        <f>'2023 Peer Set (11)'!N9</f>
        <v>1.2894319083796348</v>
      </c>
      <c r="J9" s="31">
        <f>J6/J7</f>
        <v>0.89326816584003466</v>
      </c>
    </row>
    <row r="10" spans="1:16" x14ac:dyDescent="0.2">
      <c r="A10" s="48" t="s">
        <v>6</v>
      </c>
      <c r="B10" s="49">
        <f>'2016 Peer Set (4)'!N10</f>
        <v>895438</v>
      </c>
      <c r="C10" s="49">
        <f>'2017 Peer Set (5)'!N10</f>
        <v>702849</v>
      </c>
      <c r="D10" s="49">
        <f>'2018 Peer Set (6)'!N10</f>
        <v>505707</v>
      </c>
      <c r="E10" s="49">
        <f>'2019 Peer Set (7)'!N10</f>
        <v>304148</v>
      </c>
      <c r="F10" s="49">
        <f>'2020 Peer Set (8)'!N10</f>
        <v>466890</v>
      </c>
      <c r="G10" s="49">
        <f>'2021 Peer Set (9)'!N10</f>
        <v>153977</v>
      </c>
      <c r="H10" s="49">
        <f>'2022 Peer Set (10)'!N10</f>
        <v>81206</v>
      </c>
      <c r="I10" s="49">
        <f>'2023 Peer Set (11)'!N10</f>
        <v>37923</v>
      </c>
      <c r="J10" s="50">
        <f>SUM(B10:I10)</f>
        <v>3148138</v>
      </c>
    </row>
    <row r="11" spans="1:16" x14ac:dyDescent="0.2">
      <c r="A11" s="33" t="s">
        <v>7</v>
      </c>
      <c r="B11" s="96">
        <f>'2016 Peer Set (4)'!N11</f>
        <v>624005</v>
      </c>
      <c r="C11" s="96">
        <f>'2017 Peer Set (5)'!N11</f>
        <v>546414</v>
      </c>
      <c r="D11" s="96">
        <f>'2018 Peer Set (6)'!N11</f>
        <v>338576</v>
      </c>
      <c r="E11" s="96">
        <f>'2019 Peer Set (7)'!N11</f>
        <v>209039</v>
      </c>
      <c r="F11" s="96">
        <f>'2020 Peer Set (8)'!N11</f>
        <v>402744</v>
      </c>
      <c r="G11" s="96">
        <f>'2021 Peer Set (9)'!N11</f>
        <v>109665</v>
      </c>
      <c r="H11" s="96">
        <f>'2022 Peer Set (10)'!N11</f>
        <v>49192</v>
      </c>
      <c r="I11" s="96">
        <f>'2023 Peer Set (11)'!N11</f>
        <v>15180</v>
      </c>
      <c r="J11" s="93">
        <f>SUM(B11:I11)</f>
        <v>2294815</v>
      </c>
    </row>
    <row r="12" spans="1:16" x14ac:dyDescent="0.2">
      <c r="A12" s="48" t="s">
        <v>8</v>
      </c>
      <c r="B12" s="97">
        <f>'2016 Peer Set (4)'!N12</f>
        <v>0.30312874816570212</v>
      </c>
      <c r="C12" s="97">
        <f>'2017 Peer Set (5)'!N12</f>
        <v>0.22257270053738429</v>
      </c>
      <c r="D12" s="97">
        <f>'2018 Peer Set (6)'!N12</f>
        <v>0.33048978954216574</v>
      </c>
      <c r="E12" s="97">
        <f>'2019 Peer Set (7)'!N12</f>
        <v>0.31270631403132687</v>
      </c>
      <c r="F12" s="97">
        <f>'2020 Peer Set (8)'!N12</f>
        <v>0.13738996337467069</v>
      </c>
      <c r="G12" s="97">
        <f>'2021 Peer Set (9)'!N12</f>
        <v>0.28778324035407887</v>
      </c>
      <c r="H12" s="97">
        <f>'2022 Peer Set (10)'!N12</f>
        <v>0.39423195330394306</v>
      </c>
      <c r="I12" s="97">
        <f>'2023 Peer Set (11)'!N12</f>
        <v>0.59971521240408199</v>
      </c>
      <c r="J12" s="51">
        <f>J6/J10</f>
        <v>0.27105641493479637</v>
      </c>
    </row>
    <row r="13" spans="1:16" ht="13.5" thickBot="1" x14ac:dyDescent="0.25">
      <c r="A13" s="25" t="s">
        <v>9</v>
      </c>
      <c r="B13" s="83">
        <f>'2016 Peer Set (4)'!N13</f>
        <v>32741</v>
      </c>
      <c r="C13" s="83">
        <f>'2017 Peer Set (5)'!N13</f>
        <v>91789</v>
      </c>
      <c r="D13" s="83">
        <f>'2018 Peer Set (6)'!N13</f>
        <v>84278</v>
      </c>
      <c r="E13" s="83">
        <f>'2019 Peer Set (7)'!N13</f>
        <v>88247</v>
      </c>
      <c r="F13" s="83">
        <f>'2020 Peer Set (8)'!N13</f>
        <v>77031</v>
      </c>
      <c r="G13" s="83">
        <f>'2021 Peer Set (9)'!N13</f>
        <v>70407</v>
      </c>
      <c r="H13" s="83">
        <f>'2022 Peer Set (10)'!N13</f>
        <v>73729</v>
      </c>
      <c r="I13" s="83">
        <f>'2023 Peer Set (11)'!N13</f>
        <v>1750</v>
      </c>
      <c r="J13" s="84">
        <f>SUM(B13:I13)</f>
        <v>519972</v>
      </c>
    </row>
    <row r="14" spans="1:16" ht="16.5" thickTop="1" thickBot="1" x14ac:dyDescent="0.25">
      <c r="A14" s="47" t="s">
        <v>89</v>
      </c>
      <c r="B14" s="82"/>
      <c r="C14" s="82"/>
      <c r="D14" s="82"/>
      <c r="E14" s="82"/>
      <c r="F14" s="82"/>
      <c r="G14" s="82"/>
      <c r="H14" s="82"/>
      <c r="I14" s="82"/>
      <c r="J14" s="85"/>
      <c r="P14" s="26"/>
    </row>
    <row r="15" spans="1:16" ht="13.5" thickTop="1" x14ac:dyDescent="0.2">
      <c r="A15" s="52" t="s">
        <v>3</v>
      </c>
      <c r="B15" s="53">
        <f>'2016 Peer Set (4)'!N15</f>
        <v>3881481</v>
      </c>
      <c r="C15" s="53">
        <f>'2017 Peer Set (5)'!N15</f>
        <v>2749435</v>
      </c>
      <c r="D15" s="53">
        <f>'2018 Peer Set (6)'!N15</f>
        <v>2090036</v>
      </c>
      <c r="E15" s="53">
        <f>'2019 Peer Set (7)'!N15</f>
        <v>1906230</v>
      </c>
      <c r="F15" s="53">
        <f>'2020 Peer Set (8)'!N15</f>
        <v>1513421</v>
      </c>
      <c r="G15" s="53">
        <f>'2021 Peer Set (9)'!N15</f>
        <v>1253946</v>
      </c>
      <c r="H15" s="53">
        <f>'2022 Peer Set (10)'!N15</f>
        <v>1083494</v>
      </c>
      <c r="I15" s="53">
        <f>'2023 Peer Set (11)'!N15</f>
        <v>882970</v>
      </c>
      <c r="J15" s="54">
        <f>SUM(B15:I15)</f>
        <v>15361013</v>
      </c>
      <c r="P15" s="26"/>
    </row>
    <row r="16" spans="1:16" x14ac:dyDescent="0.2">
      <c r="A16" s="34" t="s">
        <v>4</v>
      </c>
      <c r="B16" s="29">
        <f>'2016 Peer Set (4)'!N16</f>
        <v>4024767</v>
      </c>
      <c r="C16" s="29">
        <f>'2017 Peer Set (5)'!N16</f>
        <v>3339709</v>
      </c>
      <c r="D16" s="29">
        <f>'2018 Peer Set (6)'!N16</f>
        <v>2814934</v>
      </c>
      <c r="E16" s="29">
        <f>'2019 Peer Set (7)'!N16</f>
        <v>2359237</v>
      </c>
      <c r="F16" s="29">
        <f>'2020 Peer Set (8)'!N16</f>
        <v>1969982</v>
      </c>
      <c r="G16" s="29">
        <f>'2021 Peer Set (9)'!N16</f>
        <v>1669807</v>
      </c>
      <c r="H16" s="29">
        <f>'2022 Peer Set (10)'!N16</f>
        <v>1424168</v>
      </c>
      <c r="I16" s="29">
        <f>'2023 Peer Set (11)'!N16</f>
        <v>1210978</v>
      </c>
      <c r="J16" s="28">
        <f>SUM(B16:I16)</f>
        <v>18813582</v>
      </c>
      <c r="P16" s="26"/>
    </row>
    <row r="17" spans="1:16" x14ac:dyDescent="0.2">
      <c r="A17" s="48" t="s">
        <v>55</v>
      </c>
      <c r="B17" s="60">
        <f>'2016 Peer Set (4)'!N17</f>
        <v>4368059</v>
      </c>
      <c r="C17" s="60">
        <f>'2017 Peer Set (5)'!N17</f>
        <v>4368059</v>
      </c>
      <c r="D17" s="60">
        <f>'2018 Peer Set (6)'!N17</f>
        <v>4368059</v>
      </c>
      <c r="E17" s="60">
        <f>'2019 Peer Set (7)'!N17</f>
        <v>4368059</v>
      </c>
      <c r="F17" s="60">
        <f>'2020 Peer Set (8)'!N17</f>
        <v>4368059</v>
      </c>
      <c r="G17" s="60">
        <f>'2021 Peer Set (9)'!N17</f>
        <v>4368059</v>
      </c>
      <c r="H17" s="60">
        <f>'2022 Peer Set (10)'!N17</f>
        <v>4368059</v>
      </c>
      <c r="I17" s="60">
        <f>'2023 Peer Set (11)'!N17</f>
        <v>4368059</v>
      </c>
      <c r="J17" s="59">
        <f>SUM(B17:I17)</f>
        <v>34944472</v>
      </c>
      <c r="P17" s="26"/>
    </row>
    <row r="18" spans="1:16" x14ac:dyDescent="0.2">
      <c r="A18" s="34" t="s">
        <v>5</v>
      </c>
      <c r="B18" s="32">
        <f>'2016 Peer Set (4)'!N18</f>
        <v>0.96439893290717205</v>
      </c>
      <c r="C18" s="32">
        <f>'2017 Peer Set (5)'!N18</f>
        <v>0.82325585851940997</v>
      </c>
      <c r="D18" s="32">
        <f>'2018 Peer Set (6)'!N18</f>
        <v>0.74248135125015369</v>
      </c>
      <c r="E18" s="32">
        <f>'2019 Peer Set (7)'!N18</f>
        <v>0.80798580218943672</v>
      </c>
      <c r="F18" s="32">
        <f>'2020 Peer Set (8)'!N18</f>
        <v>0.76824102961346852</v>
      </c>
      <c r="G18" s="32">
        <f>'2021 Peer Set (9)'!N18</f>
        <v>0.75095265500743502</v>
      </c>
      <c r="H18" s="32">
        <f>'2022 Peer Set (10)'!N18</f>
        <v>0.76079086175226518</v>
      </c>
      <c r="I18" s="32">
        <f>'2023 Peer Set (11)'!N18</f>
        <v>0.72913793644475788</v>
      </c>
      <c r="J18" s="31">
        <f>J15/J16</f>
        <v>0.81648529238079171</v>
      </c>
      <c r="P18" s="26"/>
    </row>
    <row r="19" spans="1:16" x14ac:dyDescent="0.2">
      <c r="A19" s="48" t="s">
        <v>6</v>
      </c>
      <c r="B19" s="49">
        <f>'2016 Peer Set (4)'!N19</f>
        <v>15381771</v>
      </c>
      <c r="C19" s="49">
        <f>'2017 Peer Set (5)'!N19</f>
        <v>11553029</v>
      </c>
      <c r="D19" s="49">
        <f>'2018 Peer Set (6)'!N19</f>
        <v>9018642</v>
      </c>
      <c r="E19" s="49">
        <f>'2019 Peer Set (7)'!N19</f>
        <v>6796411</v>
      </c>
      <c r="F19" s="49">
        <f>'2020 Peer Set (8)'!N19</f>
        <v>5782867</v>
      </c>
      <c r="G19" s="49">
        <f>'2021 Peer Set (9)'!N19</f>
        <v>3718729</v>
      </c>
      <c r="H19" s="49">
        <f>'2022 Peer Set (10)'!N19</f>
        <v>2713349</v>
      </c>
      <c r="I19" s="49">
        <f>'2023 Peer Set (11)'!N19</f>
        <v>1772056</v>
      </c>
      <c r="J19" s="50">
        <f>SUM(B19:I19)</f>
        <v>56736854</v>
      </c>
      <c r="P19" s="26"/>
    </row>
    <row r="20" spans="1:16" x14ac:dyDescent="0.2">
      <c r="A20" s="33" t="s">
        <v>7</v>
      </c>
      <c r="B20" s="96">
        <f>'2016 Peer Set (4)'!N20</f>
        <v>11500290</v>
      </c>
      <c r="C20" s="96">
        <f>'2017 Peer Set (5)'!N20</f>
        <v>8803594</v>
      </c>
      <c r="D20" s="96">
        <f>'2018 Peer Set (6)'!N20</f>
        <v>6928606</v>
      </c>
      <c r="E20" s="96">
        <f>'2019 Peer Set (7)'!N20</f>
        <v>4890181</v>
      </c>
      <c r="F20" s="96">
        <f>'2020 Peer Set (8)'!N20</f>
        <v>4269446</v>
      </c>
      <c r="G20" s="96">
        <f>'2021 Peer Set (9)'!N20</f>
        <v>2464783</v>
      </c>
      <c r="H20" s="96">
        <f>'2022 Peer Set (10)'!N20</f>
        <v>1629855</v>
      </c>
      <c r="I20" s="96">
        <f>'2023 Peer Set (11)'!N20</f>
        <v>889086</v>
      </c>
      <c r="J20" s="93">
        <f>SUM(B20:I20)</f>
        <v>41375841</v>
      </c>
      <c r="P20" s="26"/>
    </row>
    <row r="21" spans="1:16" x14ac:dyDescent="0.2">
      <c r="A21" s="48" t="s">
        <v>8</v>
      </c>
      <c r="B21" s="97">
        <f>'2016 Peer Set (4)'!N21</f>
        <v>0.25234291942065706</v>
      </c>
      <c r="C21" s="97">
        <f>'2017 Peer Set (5)'!N21</f>
        <v>0.23798390880867692</v>
      </c>
      <c r="D21" s="97">
        <f>'2018 Peer Set (6)'!N21</f>
        <v>0.23174619859619663</v>
      </c>
      <c r="E21" s="97">
        <f>'2019 Peer Set (7)'!N21</f>
        <v>0.28047597474608288</v>
      </c>
      <c r="F21" s="97">
        <f>'2020 Peer Set (8)'!N21</f>
        <v>0.26170773078474741</v>
      </c>
      <c r="G21" s="97">
        <f>'2021 Peer Set (9)'!N21</f>
        <v>0.33719746719914251</v>
      </c>
      <c r="H21" s="97">
        <f>'2022 Peer Set (10)'!N21</f>
        <v>0.39931980736720563</v>
      </c>
      <c r="I21" s="97">
        <f>'2023 Peer Set (11)'!N21</f>
        <v>0.4982743209018225</v>
      </c>
      <c r="J21" s="51">
        <f>J15/J19</f>
        <v>0.27074135975181141</v>
      </c>
      <c r="P21" s="26"/>
    </row>
    <row r="22" spans="1:16" ht="13.5" thickBot="1" x14ac:dyDescent="0.25">
      <c r="A22" s="25" t="s">
        <v>9</v>
      </c>
      <c r="B22" s="83">
        <f>'2016 Peer Set (4)'!N22</f>
        <v>724413</v>
      </c>
      <c r="C22" s="83">
        <f>'2017 Peer Set (5)'!N22</f>
        <v>1464439</v>
      </c>
      <c r="D22" s="83">
        <f>'2018 Peer Set (6)'!N22</f>
        <v>1190047</v>
      </c>
      <c r="E22" s="83">
        <f>'2019 Peer Set (7)'!N22</f>
        <v>981105</v>
      </c>
      <c r="F22" s="83">
        <f>'2020 Peer Set (8)'!N22</f>
        <v>1156234</v>
      </c>
      <c r="G22" s="83">
        <f>'2021 Peer Set (9)'!N22</f>
        <v>799898</v>
      </c>
      <c r="H22" s="83">
        <f>'2022 Peer Set (10)'!N22</f>
        <v>773918</v>
      </c>
      <c r="I22" s="83">
        <f>'2023 Peer Set (11)'!N22</f>
        <v>945715</v>
      </c>
      <c r="J22" s="84">
        <f>SUM(B22:I22)</f>
        <v>8035769</v>
      </c>
      <c r="P22" s="26"/>
    </row>
    <row r="23" spans="1:16" ht="16.5" thickTop="1" thickBot="1" x14ac:dyDescent="0.25">
      <c r="A23" s="47" t="s">
        <v>90</v>
      </c>
      <c r="B23" s="61"/>
      <c r="C23" s="61"/>
      <c r="D23" s="61"/>
      <c r="E23" s="61"/>
      <c r="F23" s="61"/>
      <c r="G23" s="61"/>
      <c r="H23" s="61"/>
      <c r="I23" s="61"/>
      <c r="J23" s="62"/>
      <c r="P23" s="26"/>
    </row>
    <row r="24" spans="1:16" ht="13.5" thickTop="1" x14ac:dyDescent="0.2">
      <c r="A24" s="52" t="s">
        <v>56</v>
      </c>
      <c r="B24" s="53">
        <f>'2016 Peer Set (4)'!N24</f>
        <v>235</v>
      </c>
      <c r="C24" s="53">
        <f>'2017 Peer Set (5)'!N24</f>
        <v>92</v>
      </c>
      <c r="D24" s="53">
        <f>'2018 Peer Set (6)'!N24</f>
        <v>40</v>
      </c>
      <c r="E24" s="53">
        <f>'2019 Peer Set (7)'!N24</f>
        <v>16</v>
      </c>
      <c r="F24" s="53">
        <f>'2020 Peer Set (8)'!N24</f>
        <v>7</v>
      </c>
      <c r="G24" s="53">
        <f>'2021 Peer Set (9)'!N24</f>
        <v>4</v>
      </c>
      <c r="H24" s="53">
        <f>'2022 Peer Set (10)'!N24</f>
        <v>5</v>
      </c>
      <c r="I24" s="53">
        <f>'2023 Peer Set (11)'!N24</f>
        <v>2</v>
      </c>
      <c r="J24" s="54">
        <f>SUM(B24:I24)</f>
        <v>401</v>
      </c>
    </row>
    <row r="25" spans="1:16" x14ac:dyDescent="0.2">
      <c r="A25" s="34" t="s">
        <v>4</v>
      </c>
      <c r="B25" s="29">
        <f>'2016 Peer Set (4)'!N25</f>
        <v>169</v>
      </c>
      <c r="C25" s="29">
        <f>'2017 Peer Set (5)'!N25</f>
        <v>72</v>
      </c>
      <c r="D25" s="29">
        <f>'2018 Peer Set (6)'!N25</f>
        <v>36</v>
      </c>
      <c r="E25" s="29">
        <f>'2019 Peer Set (7)'!N25</f>
        <v>17</v>
      </c>
      <c r="F25" s="29">
        <f>'2020 Peer Set (8)'!N25</f>
        <v>8</v>
      </c>
      <c r="G25" s="29">
        <f>'2021 Peer Set (9)'!N25</f>
        <v>4</v>
      </c>
      <c r="H25" s="29">
        <f>'2022 Peer Set (10)'!N25</f>
        <v>0</v>
      </c>
      <c r="I25" s="29">
        <f>'2023 Peer Set (11)'!N25</f>
        <v>0</v>
      </c>
      <c r="J25" s="28">
        <f>SUM(B25:I25)</f>
        <v>306</v>
      </c>
    </row>
    <row r="26" spans="1:16" x14ac:dyDescent="0.2">
      <c r="A26" s="48" t="s">
        <v>55</v>
      </c>
      <c r="B26" s="60">
        <f>'2016 Peer Set (4)'!N26</f>
        <v>228</v>
      </c>
      <c r="C26" s="60">
        <f>'2017 Peer Set (5)'!N26</f>
        <v>228</v>
      </c>
      <c r="D26" s="60">
        <f>'2018 Peer Set (6)'!N26</f>
        <v>228</v>
      </c>
      <c r="E26" s="60">
        <f>'2019 Peer Set (7)'!N26</f>
        <v>228</v>
      </c>
      <c r="F26" s="60">
        <f>'2020 Peer Set (8)'!N26</f>
        <v>228</v>
      </c>
      <c r="G26" s="60">
        <f>'2021 Peer Set (9)'!N26</f>
        <v>228</v>
      </c>
      <c r="H26" s="60">
        <f>'2022 Peer Set (10)'!N26</f>
        <v>228</v>
      </c>
      <c r="I26" s="60">
        <f>'2023 Peer Set (11)'!N26</f>
        <v>228</v>
      </c>
      <c r="J26" s="59">
        <f>SUM(B26:I26)</f>
        <v>1824</v>
      </c>
    </row>
    <row r="27" spans="1:16" x14ac:dyDescent="0.2">
      <c r="A27" s="34" t="s">
        <v>5</v>
      </c>
      <c r="B27" s="32">
        <f>'2016 Peer Set (4)'!N27</f>
        <v>1.3905325443786982</v>
      </c>
      <c r="C27" s="32">
        <f>'2017 Peer Set (5)'!N27</f>
        <v>1.2777777777777777</v>
      </c>
      <c r="D27" s="32">
        <f>'2018 Peer Set (6)'!N27</f>
        <v>1.1111111111111112</v>
      </c>
      <c r="E27" s="32">
        <f>'2019 Peer Set (7)'!N27</f>
        <v>0.94117647058823528</v>
      </c>
      <c r="F27" s="32">
        <f>'2020 Peer Set (8)'!N27</f>
        <v>0.875</v>
      </c>
      <c r="G27" s="32">
        <f>'2021 Peer Set (9)'!N27</f>
        <v>1</v>
      </c>
      <c r="H27" s="32">
        <f>'2022 Peer Set (10)'!N27</f>
        <v>5</v>
      </c>
      <c r="I27" s="32">
        <f>'2023 Peer Set (11)'!N27</f>
        <v>2</v>
      </c>
      <c r="J27" s="31">
        <f>J24/J25</f>
        <v>1.3104575163398693</v>
      </c>
    </row>
    <row r="28" spans="1:16" x14ac:dyDescent="0.2">
      <c r="A28" s="48" t="s">
        <v>57</v>
      </c>
      <c r="B28" s="49">
        <f>'2016 Peer Set (4)'!N28</f>
        <v>503</v>
      </c>
      <c r="C28" s="49">
        <f>'2017 Peer Set (5)'!N28</f>
        <v>235</v>
      </c>
      <c r="D28" s="49">
        <f>'2018 Peer Set (6)'!N28</f>
        <v>99</v>
      </c>
      <c r="E28" s="49">
        <f>'2019 Peer Set (7)'!N28</f>
        <v>46</v>
      </c>
      <c r="F28" s="49">
        <f>'2020 Peer Set (8)'!N28</f>
        <v>36</v>
      </c>
      <c r="G28" s="49">
        <f>'2021 Peer Set (9)'!N28</f>
        <v>14</v>
      </c>
      <c r="H28" s="49">
        <f>'2022 Peer Set (10)'!N28</f>
        <v>11</v>
      </c>
      <c r="I28" s="49">
        <f>'2023 Peer Set (11)'!N28</f>
        <v>3</v>
      </c>
      <c r="J28" s="50">
        <f>SUM(B28:I28)</f>
        <v>947</v>
      </c>
    </row>
    <row r="29" spans="1:16" x14ac:dyDescent="0.2">
      <c r="A29" s="33" t="s">
        <v>58</v>
      </c>
      <c r="B29" s="96">
        <f>'2016 Peer Set (4)'!N29</f>
        <v>268</v>
      </c>
      <c r="C29" s="96">
        <f>'2017 Peer Set (5)'!N29</f>
        <v>143</v>
      </c>
      <c r="D29" s="96">
        <f>'2018 Peer Set (6)'!N29</f>
        <v>59</v>
      </c>
      <c r="E29" s="96">
        <f>'2019 Peer Set (7)'!N29</f>
        <v>30</v>
      </c>
      <c r="F29" s="96">
        <f>'2020 Peer Set (8)'!N29</f>
        <v>29</v>
      </c>
      <c r="G29" s="96">
        <f>'2021 Peer Set (9)'!N29</f>
        <v>10</v>
      </c>
      <c r="H29" s="96">
        <f>'2022 Peer Set (10)'!N29</f>
        <v>6</v>
      </c>
      <c r="I29" s="96">
        <f>'2023 Peer Set (11)'!N29</f>
        <v>1</v>
      </c>
      <c r="J29" s="93">
        <f>SUM(B29:I29)</f>
        <v>546</v>
      </c>
    </row>
    <row r="30" spans="1:16" x14ac:dyDescent="0.2">
      <c r="A30" s="48" t="s">
        <v>8</v>
      </c>
      <c r="B30" s="97">
        <f>'2016 Peer Set (4)'!N30</f>
        <v>0.4671968190854871</v>
      </c>
      <c r="C30" s="97">
        <f>'2017 Peer Set (5)'!N30</f>
        <v>0.39148936170212767</v>
      </c>
      <c r="D30" s="97">
        <f>'2018 Peer Set (6)'!N30</f>
        <v>0.40404040404040403</v>
      </c>
      <c r="E30" s="97">
        <f>'2019 Peer Set (7)'!N30</f>
        <v>0.34782608695652173</v>
      </c>
      <c r="F30" s="97">
        <f>'2020 Peer Set (8)'!N30</f>
        <v>0.19444444444444445</v>
      </c>
      <c r="G30" s="97">
        <f>'2021 Peer Set (9)'!N30</f>
        <v>0.2857142857142857</v>
      </c>
      <c r="H30" s="97">
        <f>'2022 Peer Set (10)'!N30</f>
        <v>0.45454545454545453</v>
      </c>
      <c r="I30" s="97">
        <f>'2023 Peer Set (11)'!N30</f>
        <v>0.66666666666666663</v>
      </c>
      <c r="J30" s="51">
        <f>J24/J28</f>
        <v>0.42344244984160506</v>
      </c>
    </row>
    <row r="31" spans="1:16" ht="13.5" thickBot="1" x14ac:dyDescent="0.25">
      <c r="A31" s="25" t="s">
        <v>59</v>
      </c>
      <c r="B31" s="83">
        <f>'2016 Peer Set (4)'!N31</f>
        <v>68</v>
      </c>
      <c r="C31" s="83">
        <f>'2017 Peer Set (5)'!N31</f>
        <v>66</v>
      </c>
      <c r="D31" s="83">
        <f>'2018 Peer Set (6)'!N31</f>
        <v>41</v>
      </c>
      <c r="E31" s="83">
        <f>'2019 Peer Set (7)'!N31</f>
        <v>33</v>
      </c>
      <c r="F31" s="83">
        <f>'2020 Peer Set (8)'!N31</f>
        <v>18</v>
      </c>
      <c r="G31" s="83">
        <f>'2021 Peer Set (9)'!N31</f>
        <v>7</v>
      </c>
      <c r="H31" s="83">
        <f>'2022 Peer Set (10)'!N31</f>
        <v>7</v>
      </c>
      <c r="I31" s="83">
        <f>'2023 Peer Set (11)'!N31</f>
        <v>1</v>
      </c>
      <c r="J31" s="84">
        <f>SUM(B31:I31)</f>
        <v>241</v>
      </c>
    </row>
    <row r="32" spans="1:16" ht="16.5" thickTop="1" thickBot="1" x14ac:dyDescent="0.25">
      <c r="A32" s="47" t="s">
        <v>91</v>
      </c>
      <c r="B32" s="27"/>
      <c r="C32" s="27"/>
      <c r="D32" s="27"/>
      <c r="E32" s="27"/>
      <c r="F32" s="27"/>
      <c r="G32" s="27"/>
      <c r="H32" s="27"/>
      <c r="I32" s="27"/>
      <c r="J32" s="27"/>
    </row>
    <row r="33" spans="1:10" ht="13.5" thickTop="1" x14ac:dyDescent="0.2">
      <c r="A33" s="52" t="s">
        <v>56</v>
      </c>
      <c r="B33" s="53">
        <f>'2016 Peer Set (4)'!N33</f>
        <v>2767</v>
      </c>
      <c r="C33" s="53">
        <f>'2017 Peer Set (5)'!N33</f>
        <v>855</v>
      </c>
      <c r="D33" s="53">
        <f>'2018 Peer Set (6)'!N33</f>
        <v>350</v>
      </c>
      <c r="E33" s="53">
        <f>'2019 Peer Set (7)'!N33</f>
        <v>201</v>
      </c>
      <c r="F33" s="53">
        <f>'2020 Peer Set (8)'!N33</f>
        <v>117</v>
      </c>
      <c r="G33" s="53">
        <f>'2021 Peer Set (9)'!N33</f>
        <v>70</v>
      </c>
      <c r="H33" s="53">
        <f>'2022 Peer Set (10)'!N33</f>
        <v>57</v>
      </c>
      <c r="I33" s="53">
        <f>'2023 Peer Set (11)'!N33</f>
        <v>39</v>
      </c>
      <c r="J33" s="54">
        <f>SUM(B33:I33)</f>
        <v>4456</v>
      </c>
    </row>
    <row r="34" spans="1:10" x14ac:dyDescent="0.2">
      <c r="A34" s="34" t="s">
        <v>4</v>
      </c>
      <c r="B34" s="29">
        <f>'2016 Peer Set (4)'!N34</f>
        <v>2431</v>
      </c>
      <c r="C34" s="29">
        <f>'2017 Peer Set (5)'!N34</f>
        <v>929</v>
      </c>
      <c r="D34" s="29">
        <f>'2018 Peer Set (6)'!N34</f>
        <v>532</v>
      </c>
      <c r="E34" s="29">
        <f>'2019 Peer Set (7)'!N34</f>
        <v>336</v>
      </c>
      <c r="F34" s="29">
        <f>'2020 Peer Set (8)'!N34</f>
        <v>229</v>
      </c>
      <c r="G34" s="29">
        <f>'2021 Peer Set (9)'!N34</f>
        <v>158</v>
      </c>
      <c r="H34" s="29">
        <f>'2022 Peer Set (10)'!N34</f>
        <v>118</v>
      </c>
      <c r="I34" s="29">
        <f>'2023 Peer Set (11)'!N34</f>
        <v>90</v>
      </c>
      <c r="J34" s="28">
        <f>SUM(B34:I34)</f>
        <v>4823</v>
      </c>
    </row>
    <row r="35" spans="1:10" x14ac:dyDescent="0.2">
      <c r="A35" s="48" t="s">
        <v>55</v>
      </c>
      <c r="B35" s="60">
        <f>'2016 Peer Set (4)'!N35</f>
        <v>4036</v>
      </c>
      <c r="C35" s="60">
        <f>'2017 Peer Set (5)'!N35</f>
        <v>4036</v>
      </c>
      <c r="D35" s="60">
        <f>'2018 Peer Set (6)'!N35</f>
        <v>4036</v>
      </c>
      <c r="E35" s="60">
        <f>'2019 Peer Set (7)'!N35</f>
        <v>4036</v>
      </c>
      <c r="F35" s="60">
        <f>'2020 Peer Set (8)'!N35</f>
        <v>4036</v>
      </c>
      <c r="G35" s="60">
        <f>'2021 Peer Set (9)'!N35</f>
        <v>4036</v>
      </c>
      <c r="H35" s="60">
        <f>'2022 Peer Set (10)'!N35</f>
        <v>4036</v>
      </c>
      <c r="I35" s="60">
        <f>'2023 Peer Set (11)'!N35</f>
        <v>4036</v>
      </c>
      <c r="J35" s="59">
        <f>SUM(B35:I35)</f>
        <v>32288</v>
      </c>
    </row>
    <row r="36" spans="1:10" x14ac:dyDescent="0.2">
      <c r="A36" s="34" t="s">
        <v>5</v>
      </c>
      <c r="B36" s="32">
        <f>'2016 Peer Set (4)'!N36</f>
        <v>1.1382147264500206</v>
      </c>
      <c r="C36" s="32">
        <f>'2017 Peer Set (5)'!N36</f>
        <v>0.92034445640473628</v>
      </c>
      <c r="D36" s="32">
        <f>'2018 Peer Set (6)'!N36</f>
        <v>0.65789473684210531</v>
      </c>
      <c r="E36" s="32">
        <f>'2019 Peer Set (7)'!N36</f>
        <v>0.5982142857142857</v>
      </c>
      <c r="F36" s="32">
        <f>'2020 Peer Set (8)'!N36</f>
        <v>0.51091703056768556</v>
      </c>
      <c r="G36" s="32">
        <f>'2021 Peer Set (9)'!N36</f>
        <v>0.44303797468354428</v>
      </c>
      <c r="H36" s="32">
        <f>'2022 Peer Set (10)'!N36</f>
        <v>0.48305084745762711</v>
      </c>
      <c r="I36" s="32">
        <f>'2023 Peer Set (11)'!N36</f>
        <v>0.43333333333333335</v>
      </c>
      <c r="J36" s="31">
        <f>J33/J34</f>
        <v>0.92390628239684847</v>
      </c>
    </row>
    <row r="37" spans="1:10" x14ac:dyDescent="0.2">
      <c r="A37" s="48" t="s">
        <v>57</v>
      </c>
      <c r="B37" s="49">
        <f>'2016 Peer Set (4)'!N37</f>
        <v>7541</v>
      </c>
      <c r="C37" s="49">
        <f>'2017 Peer Set (5)'!N37</f>
        <v>3041</v>
      </c>
      <c r="D37" s="49">
        <f>'2018 Peer Set (6)'!N37</f>
        <v>1411</v>
      </c>
      <c r="E37" s="49">
        <f>'2019 Peer Set (7)'!N37</f>
        <v>784</v>
      </c>
      <c r="F37" s="49">
        <f>'2020 Peer Set (8)'!N37</f>
        <v>500</v>
      </c>
      <c r="G37" s="49">
        <f>'2021 Peer Set (9)'!N37</f>
        <v>271</v>
      </c>
      <c r="H37" s="49">
        <f>'2022 Peer Set (10)'!N37</f>
        <v>172</v>
      </c>
      <c r="I37" s="49">
        <f>'2023 Peer Set (11)'!N37</f>
        <v>96</v>
      </c>
      <c r="J37" s="50">
        <f>SUM(B37:I37)</f>
        <v>13816</v>
      </c>
    </row>
    <row r="38" spans="1:10" x14ac:dyDescent="0.2">
      <c r="A38" s="33" t="s">
        <v>58</v>
      </c>
      <c r="B38" s="96">
        <f>'2016 Peer Set (4)'!N38</f>
        <v>4774</v>
      </c>
      <c r="C38" s="96">
        <f>'2017 Peer Set (5)'!N38</f>
        <v>2186</v>
      </c>
      <c r="D38" s="96">
        <f>'2018 Peer Set (6)'!N38</f>
        <v>1061</v>
      </c>
      <c r="E38" s="96">
        <f>'2019 Peer Set (7)'!N38</f>
        <v>583</v>
      </c>
      <c r="F38" s="96">
        <f>'2020 Peer Set (8)'!N38</f>
        <v>383</v>
      </c>
      <c r="G38" s="96">
        <f>'2021 Peer Set (9)'!N38</f>
        <v>201</v>
      </c>
      <c r="H38" s="96">
        <f>'2022 Peer Set (10)'!N38</f>
        <v>115</v>
      </c>
      <c r="I38" s="96">
        <f>'2023 Peer Set (11)'!N38</f>
        <v>57</v>
      </c>
      <c r="J38" s="93">
        <f>SUM(B38:I38)</f>
        <v>9360</v>
      </c>
    </row>
    <row r="39" spans="1:10" x14ac:dyDescent="0.2">
      <c r="A39" s="48" t="s">
        <v>8</v>
      </c>
      <c r="B39" s="97">
        <f>'2016 Peer Set (4)'!N39</f>
        <v>0.36692746320116698</v>
      </c>
      <c r="C39" s="97">
        <f>'2017 Peer Set (5)'!N39</f>
        <v>0.28115751397566591</v>
      </c>
      <c r="D39" s="97">
        <f>'2018 Peer Set (6)'!N39</f>
        <v>0.24805102763997164</v>
      </c>
      <c r="E39" s="97">
        <f>'2019 Peer Set (7)'!N39</f>
        <v>0.25637755102040816</v>
      </c>
      <c r="F39" s="97">
        <f>'2020 Peer Set (8)'!N39</f>
        <v>0.23400000000000001</v>
      </c>
      <c r="G39" s="97">
        <f>'2021 Peer Set (9)'!N39</f>
        <v>0.25830258302583026</v>
      </c>
      <c r="H39" s="97">
        <f>'2022 Peer Set (10)'!N39</f>
        <v>0.33139534883720928</v>
      </c>
      <c r="I39" s="97">
        <f>'2023 Peer Set (11)'!N39</f>
        <v>0.40625</v>
      </c>
      <c r="J39" s="51">
        <f>J33/J37</f>
        <v>0.32252460914881298</v>
      </c>
    </row>
    <row r="40" spans="1:10" ht="13.5" thickBot="1" x14ac:dyDescent="0.25">
      <c r="A40" s="25" t="s">
        <v>59</v>
      </c>
      <c r="B40" s="83">
        <f>'2016 Peer Set (4)'!N40</f>
        <v>1822</v>
      </c>
      <c r="C40" s="83">
        <f>'2017 Peer Set (5)'!N40</f>
        <v>1214</v>
      </c>
      <c r="D40" s="83">
        <f>'2018 Peer Set (6)'!N40</f>
        <v>514</v>
      </c>
      <c r="E40" s="83">
        <f>'2019 Peer Set (7)'!N40</f>
        <v>282</v>
      </c>
      <c r="F40" s="83">
        <f>'2020 Peer Set (8)'!N40</f>
        <v>187</v>
      </c>
      <c r="G40" s="83">
        <f>'2021 Peer Set (9)'!N40</f>
        <v>99</v>
      </c>
      <c r="H40" s="83">
        <f>'2022 Peer Set (10)'!N40</f>
        <v>63</v>
      </c>
      <c r="I40" s="83">
        <f>'2023 Peer Set (11)'!N40</f>
        <v>54</v>
      </c>
      <c r="J40" s="84">
        <f>SUM(B40:I40)</f>
        <v>4235</v>
      </c>
    </row>
    <row r="41" spans="1:10" ht="16.5" thickTop="1" thickBot="1" x14ac:dyDescent="0.25">
      <c r="A41" s="47" t="s">
        <v>92</v>
      </c>
    </row>
    <row r="42" spans="1:10" ht="13.5" thickTop="1" x14ac:dyDescent="0.2">
      <c r="A42" s="52" t="s">
        <v>78</v>
      </c>
      <c r="B42" s="98">
        <f>'2016 Peer Set (4)'!N42</f>
        <v>6.9930266308143724E-2</v>
      </c>
      <c r="C42" s="98">
        <f>'2017 Peer Set (5)'!N42</f>
        <v>5.6897144322378961E-2</v>
      </c>
      <c r="D42" s="98">
        <f>'2018 Peer Set (6)'!N42</f>
        <v>7.9965608247896211E-2</v>
      </c>
      <c r="E42" s="98">
        <f>'2019 Peer Set (7)'!N42</f>
        <v>4.9893769377252484E-2</v>
      </c>
      <c r="F42" s="98">
        <f>'2020 Peer Set (8)'!N42</f>
        <v>4.2384769340454508E-2</v>
      </c>
      <c r="G42" s="98">
        <f>'2021 Peer Set (9)'!N42</f>
        <v>3.5338044859985998E-2</v>
      </c>
      <c r="H42" s="98">
        <f>'2022 Peer Set (10)'!N42</f>
        <v>2.9547002567619201E-2</v>
      </c>
      <c r="I42" s="98">
        <f>'2023 Peer Set (11)'!N42</f>
        <v>2.575738700069085E-2</v>
      </c>
      <c r="J42" s="99">
        <f>J6/J15</f>
        <v>5.5551219180662109E-2</v>
      </c>
    </row>
    <row r="43" spans="1:10" x14ac:dyDescent="0.2">
      <c r="A43" s="103" t="s">
        <v>66</v>
      </c>
      <c r="B43" s="104">
        <f>'2016 Peer Set (4)'!N43</f>
        <v>98.364063039774607</v>
      </c>
      <c r="C43" s="104">
        <f>'2017 Peer Set (5)'!N43</f>
        <v>84.388405789214474</v>
      </c>
      <c r="D43" s="104">
        <f>'2018 Peer Set (6)'!N43</f>
        <v>134.68996456961847</v>
      </c>
      <c r="E43" s="104">
        <f>'2019 Peer Set (7)'!N43</f>
        <v>110.1154622016137</v>
      </c>
      <c r="F43" s="104">
        <f>'2020 Peer Set (8)'!N43</f>
        <v>118.27641146660139</v>
      </c>
      <c r="G43" s="104">
        <f>'2021 Peer Set (9)'!N43</f>
        <v>122.39978981832984</v>
      </c>
      <c r="H43" s="104">
        <f>'2022 Peer Set (10)'!N43</f>
        <v>125.56664941728665</v>
      </c>
      <c r="I43" s="104">
        <f>'2023 Peer Set (11)'!N43</f>
        <v>176.84334389002495</v>
      </c>
      <c r="J43" s="105">
        <f>J9/J18 * 100</f>
        <v>109.4040730648499</v>
      </c>
    </row>
    <row r="44" spans="1:10" x14ac:dyDescent="0.2">
      <c r="A44" s="48" t="s">
        <v>62</v>
      </c>
      <c r="B44" s="94">
        <f>'2016 Peer Set (4)'!N44</f>
        <v>5.8214232938456824E-2</v>
      </c>
      <c r="C44" s="94">
        <f>'2017 Peer Set (5)'!N44</f>
        <v>6.0836772763229456E-2</v>
      </c>
      <c r="D44" s="94">
        <f>'2018 Peer Set (6)'!N44</f>
        <v>5.6073519716161258E-2</v>
      </c>
      <c r="E44" s="94">
        <f>'2019 Peer Set (7)'!N44</f>
        <v>4.47512665140469E-2</v>
      </c>
      <c r="F44" s="94">
        <f>'2020 Peer Set (8)'!N44</f>
        <v>8.0736769495131047E-2</v>
      </c>
      <c r="G44" s="94">
        <f>'2021 Peer Set (9)'!N44</f>
        <v>4.1405813652998107E-2</v>
      </c>
      <c r="H44" s="94">
        <f>'2022 Peer Set (10)'!N44</f>
        <v>2.992832842365652E-2</v>
      </c>
      <c r="I44" s="94">
        <f>'2023 Peer Set (11)'!N44</f>
        <v>2.1400565219157858E-2</v>
      </c>
      <c r="J44" s="95">
        <f>J10/J19</f>
        <v>5.5486650705024988E-2</v>
      </c>
    </row>
    <row r="45" spans="1:10" x14ac:dyDescent="0.2">
      <c r="A45" s="103" t="s">
        <v>67</v>
      </c>
      <c r="B45" s="104">
        <f>'2016 Peer Set (4)'!N45</f>
        <v>120.12571973948863</v>
      </c>
      <c r="C45" s="104">
        <f>'2017 Peer Set (5)'!N45</f>
        <v>93.524264582240207</v>
      </c>
      <c r="D45" s="104">
        <f>'2018 Peer Set (6)'!N45</f>
        <v>142.60850514231032</v>
      </c>
      <c r="E45" s="104">
        <f>'2019 Peer Set (7)'!N45</f>
        <v>111.49130128326405</v>
      </c>
      <c r="F45" s="104">
        <f>'2020 Peer Set (8)'!N45</f>
        <v>52.497479903516066</v>
      </c>
      <c r="G45" s="104">
        <f>'2021 Peer Set (9)'!N45</f>
        <v>85.345611503101679</v>
      </c>
      <c r="H45" s="104">
        <f>'2022 Peer Set (10)'!N45</f>
        <v>98.725869849330095</v>
      </c>
      <c r="I45" s="104">
        <f>'2023 Peer Set (11)'!N45</f>
        <v>120.35844257810888</v>
      </c>
      <c r="J45" s="105">
        <f>J12/J21 * 100</f>
        <v>100.1163675853862</v>
      </c>
    </row>
    <row r="46" spans="1:10" x14ac:dyDescent="0.2">
      <c r="A46" s="48" t="s">
        <v>79</v>
      </c>
      <c r="B46" s="97">
        <f>'2016 Peer Set (4)'!N46</f>
        <v>8.4929526563064697E-2</v>
      </c>
      <c r="C46" s="97">
        <f>'2017 Peer Set (5)'!N46</f>
        <v>0.10760233918128655</v>
      </c>
      <c r="D46" s="94">
        <f>'2018 Peer Set (6)'!N46</f>
        <v>0.11428571428571428</v>
      </c>
      <c r="E46" s="94">
        <f>'2019 Peer Set (7)'!N46</f>
        <v>7.9601990049751242E-2</v>
      </c>
      <c r="F46" s="94">
        <f>'2020 Peer Set (8)'!N46</f>
        <v>5.9829059829059832E-2</v>
      </c>
      <c r="G46" s="94">
        <f>'2021 Peer Set (9)'!N46</f>
        <v>5.7142857142857141E-2</v>
      </c>
      <c r="H46" s="94">
        <f>'2022 Peer Set (10)'!N46</f>
        <v>8.771929824561403E-2</v>
      </c>
      <c r="I46" s="94">
        <f>'2023 Peer Set (11)'!N46</f>
        <v>5.128205128205128E-2</v>
      </c>
      <c r="J46" s="51">
        <f>J24/J33</f>
        <v>8.9991023339317772E-2</v>
      </c>
    </row>
    <row r="47" spans="1:10" x14ac:dyDescent="0.2">
      <c r="A47" s="103" t="s">
        <v>68</v>
      </c>
      <c r="B47" s="108">
        <f>'2016 Peer Set (4)'!N47</f>
        <v>122.16785744071612</v>
      </c>
      <c r="C47" s="108">
        <f>'2017 Peer Set (5)'!N47</f>
        <v>138.83690708252109</v>
      </c>
      <c r="D47" s="104">
        <f>'2018 Peer Set (6)'!N47</f>
        <v>168.88888888888889</v>
      </c>
      <c r="E47" s="104">
        <f>'2019 Peer Set (7)'!N47</f>
        <v>157.33099209833188</v>
      </c>
      <c r="F47" s="104">
        <f>'2020 Peer Set (8)'!N47</f>
        <v>171.26068376068378</v>
      </c>
      <c r="G47" s="104">
        <f>'2021 Peer Set (9)'!N47</f>
        <v>225.71428571428572</v>
      </c>
      <c r="H47" s="104">
        <f>'2022 Peer Set (10)'!N47</f>
        <v>1035.0877192982457</v>
      </c>
      <c r="I47" s="104">
        <f>'2023 Peer Set (11)'!N47</f>
        <v>461.53846153846149</v>
      </c>
      <c r="J47" s="109">
        <f>J27/J36 * 100</f>
        <v>141.83879266847373</v>
      </c>
    </row>
    <row r="48" spans="1:10" x14ac:dyDescent="0.2">
      <c r="A48" s="48" t="s">
        <v>63</v>
      </c>
      <c r="B48" s="94">
        <f>'2016 Peer Set (4)'!N48</f>
        <v>6.6702028908632804E-2</v>
      </c>
      <c r="C48" s="94">
        <f>'2017 Peer Set (5)'!N48</f>
        <v>7.7277211443604082E-2</v>
      </c>
      <c r="D48" s="94">
        <f>'2018 Peer Set (6)'!N48</f>
        <v>7.0163004961020556E-2</v>
      </c>
      <c r="E48" s="94">
        <f>'2019 Peer Set (7)'!N48</f>
        <v>5.8673469387755105E-2</v>
      </c>
      <c r="F48" s="94">
        <f>'2020 Peer Set (8)'!N48</f>
        <v>7.1999999999999995E-2</v>
      </c>
      <c r="G48" s="94">
        <f>'2021 Peer Set (9)'!N48</f>
        <v>5.1660516605166053E-2</v>
      </c>
      <c r="H48" s="94">
        <f>'2022 Peer Set (10)'!N48</f>
        <v>6.3953488372093026E-2</v>
      </c>
      <c r="I48" s="94">
        <f>'2023 Peer Set (11)'!N48</f>
        <v>3.125E-2</v>
      </c>
      <c r="J48" s="95">
        <f>J28/J37</f>
        <v>6.8543717429067744E-2</v>
      </c>
    </row>
    <row r="49" spans="1:10" ht="13.5" thickBot="1" x14ac:dyDescent="0.25">
      <c r="A49" s="25" t="s">
        <v>69</v>
      </c>
      <c r="B49" s="110">
        <f>'2016 Peer Set (4)'!N49</f>
        <v>127.32675145369201</v>
      </c>
      <c r="C49" s="110">
        <f>'2017 Peer Set (5)'!N49</f>
        <v>139.24200572352868</v>
      </c>
      <c r="D49" s="110">
        <f>'2018 Peer Set (6)'!N49</f>
        <v>162.8860028860029</v>
      </c>
      <c r="E49" s="110">
        <f>'2019 Peer Set (7)'!N49</f>
        <v>135.66947869348908</v>
      </c>
      <c r="F49" s="110">
        <f>'2020 Peer Set (8)'!N49</f>
        <v>83.095916429249755</v>
      </c>
      <c r="G49" s="110">
        <f>'2021 Peer Set (9)'!N49</f>
        <v>110.61224489795917</v>
      </c>
      <c r="H49" s="110">
        <f>'2022 Peer Set (10)'!N49</f>
        <v>137.16108452950559</v>
      </c>
      <c r="I49" s="110">
        <f>'2023 Peer Set (11)'!N49</f>
        <v>164.10256410256409</v>
      </c>
      <c r="J49" s="111">
        <f>J30/J39 * 100</f>
        <v>131.28996604604163</v>
      </c>
    </row>
    <row r="50" spans="1:10" ht="13.5" thickTop="1" x14ac:dyDescent="0.2">
      <c r="A50" s="102" t="s">
        <v>65</v>
      </c>
      <c r="B50" s="100"/>
      <c r="C50" s="100"/>
      <c r="D50" s="100"/>
      <c r="E50" s="100"/>
      <c r="F50" s="100"/>
      <c r="G50" s="100"/>
      <c r="H50" s="100"/>
      <c r="I50" s="100"/>
      <c r="J50" s="100"/>
    </row>
    <row r="52" spans="1:10" x14ac:dyDescent="0.2">
      <c r="J52" s="5" t="s">
        <v>25</v>
      </c>
    </row>
    <row r="62" spans="1:10" x14ac:dyDescent="0.2">
      <c r="J62" s="5"/>
    </row>
  </sheetData>
  <sheetProtection password="CC2E" sheet="1" objects="1" scenarios="1"/>
  <hyperlinks>
    <hyperlink ref="J52" location="'Table of Contents (2)'!A1" display="Table of Contents"/>
  </hyperlinks>
  <pageMargins left="0.25" right="0.25" top="0.75" bottom="0.75" header="0.3" footer="0.3"/>
  <pageSetup scale="75" orientation="landscape" verticalDpi="0" r:id="rId1"/>
  <headerFooter alignWithMargins="0">
    <oddFooter>&amp;C&amp;F
&amp;P  of  &amp;N</oddFooter>
    <firstFooter>&amp;C&amp;P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51"/>
  <sheetViews>
    <sheetView showGridLines="0" showRowColHeaders="0" tabSelected="1" zoomScale="90" zoomScaleNormal="90" workbookViewId="0">
      <selection activeCell="A61" sqref="A61"/>
    </sheetView>
  </sheetViews>
  <sheetFormatPr defaultRowHeight="12.75" x14ac:dyDescent="0.2"/>
  <cols>
    <col min="1" max="1" width="27.7109375" style="7" customWidth="1"/>
    <col min="2" max="13" width="10.7109375" style="7" customWidth="1"/>
    <col min="14" max="14" width="12.7109375" style="7" customWidth="1"/>
    <col min="15" max="16384" width="9.140625" style="7"/>
  </cols>
  <sheetData>
    <row r="2" spans="1:14" ht="18" x14ac:dyDescent="0.25">
      <c r="A2" s="42" t="s">
        <v>1</v>
      </c>
      <c r="B2" s="38"/>
      <c r="C2" s="38"/>
      <c r="D2" s="41"/>
      <c r="E2" s="41"/>
      <c r="F2" s="75" t="s">
        <v>85</v>
      </c>
      <c r="G2" s="43"/>
      <c r="J2" s="40"/>
      <c r="K2" s="76" t="s">
        <v>86</v>
      </c>
      <c r="L2" s="40"/>
      <c r="M2" s="40"/>
    </row>
    <row r="3" spans="1:14" x14ac:dyDescent="0.2">
      <c r="J3" s="39"/>
      <c r="K3" s="39" t="s">
        <v>87</v>
      </c>
      <c r="L3" s="39"/>
    </row>
    <row r="4" spans="1:14" ht="15.75" x14ac:dyDescent="0.25">
      <c r="B4" s="37"/>
      <c r="C4" s="37"/>
      <c r="F4" s="101">
        <v>2016</v>
      </c>
      <c r="G4" s="36"/>
      <c r="H4" s="35"/>
      <c r="I4" s="35"/>
      <c r="J4" s="35"/>
    </row>
    <row r="5" spans="1:14" ht="15.75" thickBot="1" x14ac:dyDescent="0.25">
      <c r="A5" s="58" t="s">
        <v>93</v>
      </c>
      <c r="B5" s="55" t="s">
        <v>10</v>
      </c>
      <c r="C5" s="55" t="s">
        <v>11</v>
      </c>
      <c r="D5" s="55" t="s">
        <v>12</v>
      </c>
      <c r="E5" s="55" t="s">
        <v>13</v>
      </c>
      <c r="F5" s="55" t="s">
        <v>14</v>
      </c>
      <c r="G5" s="55" t="s">
        <v>15</v>
      </c>
      <c r="H5" s="55" t="s">
        <v>16</v>
      </c>
      <c r="I5" s="55" t="s">
        <v>17</v>
      </c>
      <c r="J5" s="55" t="s">
        <v>18</v>
      </c>
      <c r="K5" s="55" t="s">
        <v>22</v>
      </c>
      <c r="L5" s="55" t="s">
        <v>19</v>
      </c>
      <c r="M5" s="55" t="s">
        <v>20</v>
      </c>
      <c r="N5" s="55" t="s">
        <v>21</v>
      </c>
    </row>
    <row r="6" spans="1:14" ht="13.5" thickTop="1" x14ac:dyDescent="0.2">
      <c r="A6" s="52" t="s">
        <v>3</v>
      </c>
      <c r="B6" s="56">
        <v>17918</v>
      </c>
      <c r="C6" s="56">
        <v>11670</v>
      </c>
      <c r="D6" s="56">
        <v>20245</v>
      </c>
      <c r="E6" s="56">
        <v>58693</v>
      </c>
      <c r="F6" s="56">
        <v>25854</v>
      </c>
      <c r="G6" s="56">
        <v>21192</v>
      </c>
      <c r="H6" s="56">
        <v>18836</v>
      </c>
      <c r="I6" s="56">
        <v>19638</v>
      </c>
      <c r="J6" s="56">
        <v>27083</v>
      </c>
      <c r="K6" s="56">
        <v>27961</v>
      </c>
      <c r="L6" s="56">
        <v>14085</v>
      </c>
      <c r="M6" s="56">
        <v>8258</v>
      </c>
      <c r="N6" s="57">
        <f>SUM(B6:M6)</f>
        <v>271433</v>
      </c>
    </row>
    <row r="7" spans="1:14" x14ac:dyDescent="0.2">
      <c r="A7" s="34" t="s">
        <v>4</v>
      </c>
      <c r="B7" s="44">
        <v>10608</v>
      </c>
      <c r="C7" s="44">
        <v>9532</v>
      </c>
      <c r="D7" s="44">
        <v>14188</v>
      </c>
      <c r="E7" s="44">
        <v>35614</v>
      </c>
      <c r="F7" s="44">
        <v>41038</v>
      </c>
      <c r="G7" s="44">
        <v>41288</v>
      </c>
      <c r="H7" s="44">
        <v>35414</v>
      </c>
      <c r="I7" s="44">
        <v>26730</v>
      </c>
      <c r="J7" s="44">
        <v>23319</v>
      </c>
      <c r="K7" s="44">
        <v>31297</v>
      </c>
      <c r="L7" s="44">
        <v>15131</v>
      </c>
      <c r="M7" s="44">
        <v>1975</v>
      </c>
      <c r="N7" s="45">
        <f>SUM(B7:M7)</f>
        <v>286134</v>
      </c>
    </row>
    <row r="8" spans="1:14" x14ac:dyDescent="0.2">
      <c r="A8" s="48" t="s">
        <v>55</v>
      </c>
      <c r="B8" s="60">
        <v>10608</v>
      </c>
      <c r="C8" s="60">
        <v>9532</v>
      </c>
      <c r="D8" s="60">
        <v>14403</v>
      </c>
      <c r="E8" s="60">
        <v>36478</v>
      </c>
      <c r="F8" s="60">
        <v>42597</v>
      </c>
      <c r="G8" s="60">
        <v>43233</v>
      </c>
      <c r="H8" s="60">
        <v>37634</v>
      </c>
      <c r="I8" s="60">
        <v>28880</v>
      </c>
      <c r="J8" s="60">
        <v>25493</v>
      </c>
      <c r="K8" s="60">
        <v>34693</v>
      </c>
      <c r="L8" s="60">
        <v>17175</v>
      </c>
      <c r="M8" s="60">
        <v>2274</v>
      </c>
      <c r="N8" s="59">
        <f>SUM(B8:M8)</f>
        <v>303000</v>
      </c>
    </row>
    <row r="9" spans="1:14" x14ac:dyDescent="0.2">
      <c r="A9" s="34" t="s">
        <v>5</v>
      </c>
      <c r="B9" s="88">
        <v>1.69</v>
      </c>
      <c r="C9" s="88">
        <v>1.22</v>
      </c>
      <c r="D9" s="88">
        <v>1.43</v>
      </c>
      <c r="E9" s="88">
        <v>1.65</v>
      </c>
      <c r="F9" s="88">
        <v>0.63</v>
      </c>
      <c r="G9" s="88">
        <v>0.51</v>
      </c>
      <c r="H9" s="88">
        <v>0.53</v>
      </c>
      <c r="I9" s="88">
        <v>0.73</v>
      </c>
      <c r="J9" s="88">
        <v>1.1599999999999999</v>
      </c>
      <c r="K9" s="88">
        <v>0.89</v>
      </c>
      <c r="L9" s="88">
        <v>0.93</v>
      </c>
      <c r="M9" s="88">
        <v>4.18</v>
      </c>
      <c r="N9" s="89">
        <f>N6/N7</f>
        <v>0.94862197431972428</v>
      </c>
    </row>
    <row r="10" spans="1:14" x14ac:dyDescent="0.2">
      <c r="A10" s="48" t="s">
        <v>6</v>
      </c>
      <c r="B10" s="90">
        <v>25894</v>
      </c>
      <c r="C10" s="90">
        <v>29262</v>
      </c>
      <c r="D10" s="90">
        <v>44307</v>
      </c>
      <c r="E10" s="90">
        <v>144766</v>
      </c>
      <c r="F10" s="90">
        <v>129807</v>
      </c>
      <c r="G10" s="90">
        <v>147864</v>
      </c>
      <c r="H10" s="90">
        <v>84128</v>
      </c>
      <c r="I10" s="90">
        <v>76570</v>
      </c>
      <c r="J10" s="90">
        <v>100897</v>
      </c>
      <c r="K10" s="90">
        <v>67859</v>
      </c>
      <c r="L10" s="90">
        <v>35826</v>
      </c>
      <c r="M10" s="90">
        <v>8258</v>
      </c>
      <c r="N10" s="91">
        <f>SUM(B10:M10)</f>
        <v>895438</v>
      </c>
    </row>
    <row r="11" spans="1:14" x14ac:dyDescent="0.2">
      <c r="A11" s="34" t="s">
        <v>7</v>
      </c>
      <c r="B11" s="92">
        <v>7976</v>
      </c>
      <c r="C11" s="92">
        <v>17592</v>
      </c>
      <c r="D11" s="92">
        <v>24062</v>
      </c>
      <c r="E11" s="92">
        <v>86073</v>
      </c>
      <c r="F11" s="92">
        <v>103953</v>
      </c>
      <c r="G11" s="92">
        <v>126672</v>
      </c>
      <c r="H11" s="92">
        <v>65292</v>
      </c>
      <c r="I11" s="92">
        <v>56932</v>
      </c>
      <c r="J11" s="92">
        <v>73814</v>
      </c>
      <c r="K11" s="92">
        <v>39898</v>
      </c>
      <c r="L11" s="92">
        <v>21741</v>
      </c>
      <c r="M11" s="92">
        <v>0</v>
      </c>
      <c r="N11" s="93">
        <f>SUM(B11:M11)</f>
        <v>624005</v>
      </c>
    </row>
    <row r="12" spans="1:14" x14ac:dyDescent="0.2">
      <c r="A12" s="48" t="s">
        <v>8</v>
      </c>
      <c r="B12" s="94">
        <v>0.69</v>
      </c>
      <c r="C12" s="94">
        <v>0.4</v>
      </c>
      <c r="D12" s="94">
        <v>0.46</v>
      </c>
      <c r="E12" s="94">
        <v>0.41</v>
      </c>
      <c r="F12" s="94">
        <v>0.2</v>
      </c>
      <c r="G12" s="94">
        <v>0.14000000000000001</v>
      </c>
      <c r="H12" s="94">
        <v>0.22</v>
      </c>
      <c r="I12" s="94">
        <v>0.26</v>
      </c>
      <c r="J12" s="94">
        <v>0.27</v>
      </c>
      <c r="K12" s="94">
        <v>0.41</v>
      </c>
      <c r="L12" s="94">
        <v>0.39</v>
      </c>
      <c r="M12" s="94">
        <v>1</v>
      </c>
      <c r="N12" s="95">
        <f>N6/N10</f>
        <v>0.30312874816570212</v>
      </c>
    </row>
    <row r="13" spans="1:14" ht="13.5" thickBot="1" x14ac:dyDescent="0.25">
      <c r="A13" s="25" t="s">
        <v>9</v>
      </c>
      <c r="B13" s="86">
        <v>0</v>
      </c>
      <c r="C13" s="86">
        <v>0</v>
      </c>
      <c r="D13" s="86">
        <v>560</v>
      </c>
      <c r="E13" s="86">
        <v>1618</v>
      </c>
      <c r="F13" s="86">
        <v>14337</v>
      </c>
      <c r="G13" s="86">
        <v>864</v>
      </c>
      <c r="H13" s="86">
        <v>2039</v>
      </c>
      <c r="I13" s="86">
        <v>720</v>
      </c>
      <c r="J13" s="86">
        <v>7236</v>
      </c>
      <c r="K13" s="86">
        <v>3930</v>
      </c>
      <c r="L13" s="86">
        <v>1437</v>
      </c>
      <c r="M13" s="86">
        <v>0</v>
      </c>
      <c r="N13" s="87">
        <f>SUM(B13:M13)</f>
        <v>32741</v>
      </c>
    </row>
    <row r="14" spans="1:14" ht="16.5" thickTop="1" thickBot="1" x14ac:dyDescent="0.25">
      <c r="A14" s="47" t="s">
        <v>89</v>
      </c>
    </row>
    <row r="15" spans="1:14" ht="13.5" thickTop="1" x14ac:dyDescent="0.2">
      <c r="A15" s="52" t="s">
        <v>3</v>
      </c>
      <c r="B15" s="56">
        <v>344436</v>
      </c>
      <c r="C15" s="56">
        <v>308567</v>
      </c>
      <c r="D15" s="56">
        <v>318556</v>
      </c>
      <c r="E15" s="56">
        <v>367241</v>
      </c>
      <c r="F15" s="56">
        <v>431692</v>
      </c>
      <c r="G15" s="56">
        <v>405202</v>
      </c>
      <c r="H15" s="56">
        <v>371441</v>
      </c>
      <c r="I15" s="56">
        <v>259694</v>
      </c>
      <c r="J15" s="56">
        <v>379753</v>
      </c>
      <c r="K15" s="56">
        <v>439497</v>
      </c>
      <c r="L15" s="56">
        <v>146121</v>
      </c>
      <c r="M15" s="56">
        <v>109281</v>
      </c>
      <c r="N15" s="57">
        <f>SUM(B15:M15)</f>
        <v>3881481</v>
      </c>
    </row>
    <row r="16" spans="1:14" x14ac:dyDescent="0.2">
      <c r="A16" s="34" t="s">
        <v>4</v>
      </c>
      <c r="B16" s="44">
        <v>267586</v>
      </c>
      <c r="C16" s="44">
        <v>262616</v>
      </c>
      <c r="D16" s="44">
        <v>310229</v>
      </c>
      <c r="E16" s="44">
        <v>345279</v>
      </c>
      <c r="F16" s="44">
        <v>447261</v>
      </c>
      <c r="G16" s="44">
        <v>417144</v>
      </c>
      <c r="H16" s="44">
        <v>397085</v>
      </c>
      <c r="I16" s="44">
        <v>291825</v>
      </c>
      <c r="J16" s="44">
        <v>386914</v>
      </c>
      <c r="K16" s="44">
        <v>514699</v>
      </c>
      <c r="L16" s="44">
        <v>265108</v>
      </c>
      <c r="M16" s="44">
        <v>119021</v>
      </c>
      <c r="N16" s="45">
        <f>SUM(B16:M16)</f>
        <v>4024767</v>
      </c>
    </row>
    <row r="17" spans="1:14" x14ac:dyDescent="0.2">
      <c r="A17" s="48" t="s">
        <v>55</v>
      </c>
      <c r="B17" s="60">
        <v>267586</v>
      </c>
      <c r="C17" s="60">
        <v>262616</v>
      </c>
      <c r="D17" s="60">
        <v>318769</v>
      </c>
      <c r="E17" s="60">
        <v>360931</v>
      </c>
      <c r="F17" s="60">
        <v>475269</v>
      </c>
      <c r="G17" s="60">
        <v>450460</v>
      </c>
      <c r="H17" s="60">
        <v>439239</v>
      </c>
      <c r="I17" s="60">
        <v>326438</v>
      </c>
      <c r="J17" s="60">
        <v>435042</v>
      </c>
      <c r="K17" s="60">
        <v>587635</v>
      </c>
      <c r="L17" s="60">
        <v>307410</v>
      </c>
      <c r="M17" s="60">
        <v>136664</v>
      </c>
      <c r="N17" s="59">
        <f>SUM(B17:M17)</f>
        <v>4368059</v>
      </c>
    </row>
    <row r="18" spans="1:14" x14ac:dyDescent="0.2">
      <c r="A18" s="34" t="s">
        <v>5</v>
      </c>
      <c r="B18" s="88">
        <v>1.29</v>
      </c>
      <c r="C18" s="88">
        <v>1.17</v>
      </c>
      <c r="D18" s="88">
        <v>1.03</v>
      </c>
      <c r="E18" s="88">
        <v>1.06</v>
      </c>
      <c r="F18" s="88">
        <v>0.97</v>
      </c>
      <c r="G18" s="88">
        <v>0.97</v>
      </c>
      <c r="H18" s="88">
        <v>0.94</v>
      </c>
      <c r="I18" s="88">
        <v>0.89</v>
      </c>
      <c r="J18" s="88">
        <v>0.98</v>
      </c>
      <c r="K18" s="88">
        <v>0.85</v>
      </c>
      <c r="L18" s="88">
        <v>0.55000000000000004</v>
      </c>
      <c r="M18" s="88">
        <v>0.92</v>
      </c>
      <c r="N18" s="89">
        <f>N15/N16</f>
        <v>0.96439893290717205</v>
      </c>
    </row>
    <row r="19" spans="1:14" x14ac:dyDescent="0.2">
      <c r="A19" s="48" t="s">
        <v>6</v>
      </c>
      <c r="B19" s="90">
        <v>990807</v>
      </c>
      <c r="C19" s="90">
        <v>1056308</v>
      </c>
      <c r="D19" s="90">
        <v>1128465</v>
      </c>
      <c r="E19" s="90">
        <v>1771902</v>
      </c>
      <c r="F19" s="90">
        <v>1772891</v>
      </c>
      <c r="G19" s="90">
        <v>1588834</v>
      </c>
      <c r="H19" s="90">
        <v>1839949</v>
      </c>
      <c r="I19" s="90">
        <v>1270512</v>
      </c>
      <c r="J19" s="90">
        <v>1439390</v>
      </c>
      <c r="K19" s="90">
        <v>1567008</v>
      </c>
      <c r="L19" s="90">
        <v>711530</v>
      </c>
      <c r="M19" s="90">
        <v>244175</v>
      </c>
      <c r="N19" s="91">
        <f>SUM(B19:M19)</f>
        <v>15381771</v>
      </c>
    </row>
    <row r="20" spans="1:14" x14ac:dyDescent="0.2">
      <c r="A20" s="34" t="s">
        <v>7</v>
      </c>
      <c r="B20" s="92">
        <v>646371</v>
      </c>
      <c r="C20" s="92">
        <v>747741</v>
      </c>
      <c r="D20" s="92">
        <v>809909</v>
      </c>
      <c r="E20" s="92">
        <v>1404661</v>
      </c>
      <c r="F20" s="92">
        <v>1341199</v>
      </c>
      <c r="G20" s="92">
        <v>1183632</v>
      </c>
      <c r="H20" s="92">
        <v>1468508</v>
      </c>
      <c r="I20" s="92">
        <v>1010818</v>
      </c>
      <c r="J20" s="92">
        <v>1059637</v>
      </c>
      <c r="K20" s="92">
        <v>1127511</v>
      </c>
      <c r="L20" s="92">
        <v>565409</v>
      </c>
      <c r="M20" s="92">
        <v>134894</v>
      </c>
      <c r="N20" s="93">
        <f>SUM(B20:M20)</f>
        <v>11500290</v>
      </c>
    </row>
    <row r="21" spans="1:14" x14ac:dyDescent="0.2">
      <c r="A21" s="48" t="s">
        <v>8</v>
      </c>
      <c r="B21" s="94">
        <v>0.35</v>
      </c>
      <c r="C21" s="94">
        <v>0.28999999999999998</v>
      </c>
      <c r="D21" s="94">
        <v>0.28000000000000003</v>
      </c>
      <c r="E21" s="94">
        <v>0.21</v>
      </c>
      <c r="F21" s="94">
        <v>0.24</v>
      </c>
      <c r="G21" s="94">
        <v>0.26</v>
      </c>
      <c r="H21" s="94">
        <v>0.2</v>
      </c>
      <c r="I21" s="94">
        <v>0.2</v>
      </c>
      <c r="J21" s="94">
        <v>0.26</v>
      </c>
      <c r="K21" s="94">
        <v>0.28000000000000003</v>
      </c>
      <c r="L21" s="94">
        <v>0.21</v>
      </c>
      <c r="M21" s="94">
        <v>0.45</v>
      </c>
      <c r="N21" s="95">
        <f>N15/N19</f>
        <v>0.25234291942065706</v>
      </c>
    </row>
    <row r="22" spans="1:14" ht="13.5" thickBot="1" x14ac:dyDescent="0.25">
      <c r="A22" s="25" t="s">
        <v>9</v>
      </c>
      <c r="B22" s="86">
        <v>0</v>
      </c>
      <c r="C22" s="86">
        <v>0</v>
      </c>
      <c r="D22" s="86">
        <v>41473</v>
      </c>
      <c r="E22" s="86">
        <v>56236</v>
      </c>
      <c r="F22" s="86">
        <v>91609</v>
      </c>
      <c r="G22" s="86">
        <v>68514</v>
      </c>
      <c r="H22" s="86">
        <v>114654</v>
      </c>
      <c r="I22" s="86">
        <v>45102</v>
      </c>
      <c r="J22" s="86">
        <v>121647</v>
      </c>
      <c r="K22" s="86">
        <v>110768</v>
      </c>
      <c r="L22" s="86">
        <v>61953</v>
      </c>
      <c r="M22" s="86">
        <v>12457</v>
      </c>
      <c r="N22" s="87">
        <f>SUM(B22:M22)</f>
        <v>724413</v>
      </c>
    </row>
    <row r="23" spans="1:14" ht="16.5" thickTop="1" thickBot="1" x14ac:dyDescent="0.25">
      <c r="A23" s="47" t="s">
        <v>94</v>
      </c>
      <c r="B23" s="30"/>
      <c r="C23" s="30"/>
      <c r="D23" s="30"/>
      <c r="E23" s="30"/>
      <c r="F23" s="46"/>
      <c r="G23" s="46"/>
    </row>
    <row r="24" spans="1:14" ht="13.5" thickTop="1" x14ac:dyDescent="0.2">
      <c r="A24" s="52" t="s">
        <v>56</v>
      </c>
      <c r="B24" s="56">
        <v>13</v>
      </c>
      <c r="C24" s="56">
        <v>16</v>
      </c>
      <c r="D24" s="56">
        <v>14</v>
      </c>
      <c r="E24" s="56">
        <v>27</v>
      </c>
      <c r="F24" s="56">
        <v>32</v>
      </c>
      <c r="G24" s="56">
        <v>27</v>
      </c>
      <c r="H24" s="56">
        <v>20</v>
      </c>
      <c r="I24" s="56">
        <v>9</v>
      </c>
      <c r="J24" s="56">
        <v>33</v>
      </c>
      <c r="K24" s="56">
        <v>27</v>
      </c>
      <c r="L24" s="56">
        <v>13</v>
      </c>
      <c r="M24" s="56">
        <v>4</v>
      </c>
      <c r="N24" s="57">
        <f>SUM(B24:M24)</f>
        <v>235</v>
      </c>
    </row>
    <row r="25" spans="1:14" x14ac:dyDescent="0.2">
      <c r="A25" s="34" t="s">
        <v>4</v>
      </c>
      <c r="B25" s="44">
        <v>8</v>
      </c>
      <c r="C25" s="44">
        <v>10</v>
      </c>
      <c r="D25" s="44">
        <v>14</v>
      </c>
      <c r="E25" s="44">
        <v>18</v>
      </c>
      <c r="F25" s="44">
        <v>25</v>
      </c>
      <c r="G25" s="44">
        <v>24</v>
      </c>
      <c r="H25" s="44">
        <v>15</v>
      </c>
      <c r="I25" s="44">
        <v>9</v>
      </c>
      <c r="J25" s="44">
        <v>19</v>
      </c>
      <c r="K25" s="44">
        <v>17</v>
      </c>
      <c r="L25" s="44">
        <v>8</v>
      </c>
      <c r="M25" s="44">
        <v>2</v>
      </c>
      <c r="N25" s="45">
        <f>SUM(B25:M25)</f>
        <v>169</v>
      </c>
    </row>
    <row r="26" spans="1:14" x14ac:dyDescent="0.2">
      <c r="A26" s="48" t="s">
        <v>55</v>
      </c>
      <c r="B26" s="60">
        <v>8</v>
      </c>
      <c r="C26" s="60">
        <v>10</v>
      </c>
      <c r="D26" s="60">
        <v>15</v>
      </c>
      <c r="E26" s="60">
        <v>21</v>
      </c>
      <c r="F26" s="60">
        <v>31</v>
      </c>
      <c r="G26" s="60">
        <v>31</v>
      </c>
      <c r="H26" s="60">
        <v>21</v>
      </c>
      <c r="I26" s="60">
        <v>13</v>
      </c>
      <c r="J26" s="60">
        <v>30</v>
      </c>
      <c r="K26" s="60">
        <v>29</v>
      </c>
      <c r="L26" s="60">
        <v>15</v>
      </c>
      <c r="M26" s="60">
        <v>4</v>
      </c>
      <c r="N26" s="59">
        <f>SUM(B26:M26)</f>
        <v>228</v>
      </c>
    </row>
    <row r="27" spans="1:14" x14ac:dyDescent="0.2">
      <c r="A27" s="34" t="s">
        <v>5</v>
      </c>
      <c r="B27" s="88">
        <v>1.62</v>
      </c>
      <c r="C27" s="88">
        <v>1.6</v>
      </c>
      <c r="D27" s="88">
        <v>1</v>
      </c>
      <c r="E27" s="88">
        <v>1.5</v>
      </c>
      <c r="F27" s="88">
        <v>1.28</v>
      </c>
      <c r="G27" s="88">
        <v>1.1200000000000001</v>
      </c>
      <c r="H27" s="88">
        <v>1.33</v>
      </c>
      <c r="I27" s="88">
        <v>1</v>
      </c>
      <c r="J27" s="88">
        <v>1.74</v>
      </c>
      <c r="K27" s="88">
        <v>1.59</v>
      </c>
      <c r="L27" s="88">
        <v>1.62</v>
      </c>
      <c r="M27" s="88">
        <v>2</v>
      </c>
      <c r="N27" s="89">
        <f>IF(N25=0,N24/1,N24/N25)</f>
        <v>1.3905325443786982</v>
      </c>
    </row>
    <row r="28" spans="1:14" x14ac:dyDescent="0.2">
      <c r="A28" s="48" t="s">
        <v>57</v>
      </c>
      <c r="B28" s="90">
        <v>22</v>
      </c>
      <c r="C28" s="90">
        <v>37</v>
      </c>
      <c r="D28" s="90">
        <v>25</v>
      </c>
      <c r="E28" s="90">
        <v>65</v>
      </c>
      <c r="F28" s="90">
        <v>75</v>
      </c>
      <c r="G28" s="90">
        <v>66</v>
      </c>
      <c r="H28" s="90">
        <v>46</v>
      </c>
      <c r="I28" s="90">
        <v>26</v>
      </c>
      <c r="J28" s="90">
        <v>61</v>
      </c>
      <c r="K28" s="90">
        <v>53</v>
      </c>
      <c r="L28" s="90">
        <v>23</v>
      </c>
      <c r="M28" s="90">
        <v>4</v>
      </c>
      <c r="N28" s="91">
        <f>SUM(B28:M28)</f>
        <v>503</v>
      </c>
    </row>
    <row r="29" spans="1:14" x14ac:dyDescent="0.2">
      <c r="A29" s="34" t="s">
        <v>58</v>
      </c>
      <c r="B29" s="92">
        <v>9</v>
      </c>
      <c r="C29" s="92">
        <v>21</v>
      </c>
      <c r="D29" s="92">
        <v>11</v>
      </c>
      <c r="E29" s="92">
        <v>38</v>
      </c>
      <c r="F29" s="92">
        <v>43</v>
      </c>
      <c r="G29" s="92">
        <v>39</v>
      </c>
      <c r="H29" s="92">
        <v>26</v>
      </c>
      <c r="I29" s="92">
        <v>17</v>
      </c>
      <c r="J29" s="92">
        <v>28</v>
      </c>
      <c r="K29" s="92">
        <v>26</v>
      </c>
      <c r="L29" s="92">
        <v>10</v>
      </c>
      <c r="M29" s="92">
        <v>0</v>
      </c>
      <c r="N29" s="93">
        <f>SUM(B29:M29)</f>
        <v>268</v>
      </c>
    </row>
    <row r="30" spans="1:14" x14ac:dyDescent="0.2">
      <c r="A30" s="48" t="s">
        <v>8</v>
      </c>
      <c r="B30" s="94">
        <v>0.59</v>
      </c>
      <c r="C30" s="94">
        <v>0.43</v>
      </c>
      <c r="D30" s="94">
        <v>0.56000000000000005</v>
      </c>
      <c r="E30" s="94">
        <v>0.42</v>
      </c>
      <c r="F30" s="94">
        <v>0.43</v>
      </c>
      <c r="G30" s="94">
        <v>0.41</v>
      </c>
      <c r="H30" s="94">
        <v>0.43</v>
      </c>
      <c r="I30" s="94">
        <v>0.35</v>
      </c>
      <c r="J30" s="94">
        <v>0.54</v>
      </c>
      <c r="K30" s="94">
        <v>0.51</v>
      </c>
      <c r="L30" s="94">
        <v>0.56999999999999995</v>
      </c>
      <c r="M30" s="94">
        <v>1</v>
      </c>
      <c r="N30" s="95">
        <f>N24/N28</f>
        <v>0.4671968190854871</v>
      </c>
    </row>
    <row r="31" spans="1:14" ht="13.5" thickBot="1" x14ac:dyDescent="0.25">
      <c r="A31" s="25" t="s">
        <v>59</v>
      </c>
      <c r="B31" s="86">
        <v>0</v>
      </c>
      <c r="C31" s="86">
        <v>0</v>
      </c>
      <c r="D31" s="86">
        <v>2</v>
      </c>
      <c r="E31" s="86">
        <v>8</v>
      </c>
      <c r="F31" s="86">
        <v>11</v>
      </c>
      <c r="G31" s="86">
        <v>8</v>
      </c>
      <c r="H31" s="86">
        <v>8</v>
      </c>
      <c r="I31" s="86">
        <v>3</v>
      </c>
      <c r="J31" s="86">
        <v>14</v>
      </c>
      <c r="K31" s="86">
        <v>9</v>
      </c>
      <c r="L31" s="86">
        <v>5</v>
      </c>
      <c r="M31" s="86">
        <v>0</v>
      </c>
      <c r="N31" s="87">
        <f>SUM(B31:M31)</f>
        <v>68</v>
      </c>
    </row>
    <row r="32" spans="1:14" ht="16.5" thickTop="1" thickBot="1" x14ac:dyDescent="0.25">
      <c r="A32" s="47" t="s">
        <v>91</v>
      </c>
    </row>
    <row r="33" spans="1:14" ht="13.5" thickTop="1" x14ac:dyDescent="0.2">
      <c r="A33" s="52" t="s">
        <v>56</v>
      </c>
      <c r="B33" s="56">
        <v>253</v>
      </c>
      <c r="C33" s="56">
        <v>312</v>
      </c>
      <c r="D33" s="56">
        <v>314</v>
      </c>
      <c r="E33" s="56">
        <v>337</v>
      </c>
      <c r="F33" s="56">
        <v>320</v>
      </c>
      <c r="G33" s="56">
        <v>256</v>
      </c>
      <c r="H33" s="56">
        <v>204</v>
      </c>
      <c r="I33" s="56">
        <v>138</v>
      </c>
      <c r="J33" s="56">
        <v>249</v>
      </c>
      <c r="K33" s="56">
        <v>212</v>
      </c>
      <c r="L33" s="56">
        <v>128</v>
      </c>
      <c r="M33" s="56">
        <v>44</v>
      </c>
      <c r="N33" s="57">
        <f>SUM(B33:M33)</f>
        <v>2767</v>
      </c>
    </row>
    <row r="34" spans="1:14" x14ac:dyDescent="0.2">
      <c r="A34" s="34" t="s">
        <v>4</v>
      </c>
      <c r="B34" s="44">
        <v>240</v>
      </c>
      <c r="C34" s="44">
        <v>277</v>
      </c>
      <c r="D34" s="44">
        <v>261</v>
      </c>
      <c r="E34" s="44">
        <v>279</v>
      </c>
      <c r="F34" s="44">
        <v>264</v>
      </c>
      <c r="G34" s="44">
        <v>256</v>
      </c>
      <c r="H34" s="44">
        <v>182</v>
      </c>
      <c r="I34" s="44">
        <v>129</v>
      </c>
      <c r="J34" s="44">
        <v>190</v>
      </c>
      <c r="K34" s="44">
        <v>191</v>
      </c>
      <c r="L34" s="44">
        <v>118</v>
      </c>
      <c r="M34" s="44">
        <v>44</v>
      </c>
      <c r="N34" s="45">
        <f>SUM(B34:M34)</f>
        <v>2431</v>
      </c>
    </row>
    <row r="35" spans="1:14" x14ac:dyDescent="0.2">
      <c r="A35" s="48" t="s">
        <v>55</v>
      </c>
      <c r="B35" s="60">
        <v>240</v>
      </c>
      <c r="C35" s="60">
        <v>277</v>
      </c>
      <c r="D35" s="60">
        <v>326</v>
      </c>
      <c r="E35" s="60">
        <v>395</v>
      </c>
      <c r="F35" s="60">
        <v>410</v>
      </c>
      <c r="G35" s="60">
        <v>442</v>
      </c>
      <c r="H35" s="60">
        <v>338</v>
      </c>
      <c r="I35" s="60">
        <v>264</v>
      </c>
      <c r="J35" s="60">
        <v>426</v>
      </c>
      <c r="K35" s="60">
        <v>468</v>
      </c>
      <c r="L35" s="60">
        <v>318</v>
      </c>
      <c r="M35" s="60">
        <v>132</v>
      </c>
      <c r="N35" s="59">
        <f>SUM(B35:M35)</f>
        <v>4036</v>
      </c>
    </row>
    <row r="36" spans="1:14" x14ac:dyDescent="0.2">
      <c r="A36" s="34" t="s">
        <v>5</v>
      </c>
      <c r="B36" s="88">
        <v>1.05</v>
      </c>
      <c r="C36" s="88">
        <v>1.1299999999999999</v>
      </c>
      <c r="D36" s="88">
        <v>1.2</v>
      </c>
      <c r="E36" s="88">
        <v>1.21</v>
      </c>
      <c r="F36" s="88">
        <v>1.21</v>
      </c>
      <c r="G36" s="88">
        <v>1</v>
      </c>
      <c r="H36" s="88">
        <v>1.1200000000000001</v>
      </c>
      <c r="I36" s="88">
        <v>1.07</v>
      </c>
      <c r="J36" s="88">
        <v>1.31</v>
      </c>
      <c r="K36" s="88">
        <v>1.1100000000000001</v>
      </c>
      <c r="L36" s="88">
        <v>1.08</v>
      </c>
      <c r="M36" s="88">
        <v>1</v>
      </c>
      <c r="N36" s="89">
        <f>IF(N34=0,N33/1,N33/N34)</f>
        <v>1.1382147264500206</v>
      </c>
    </row>
    <row r="37" spans="1:14" x14ac:dyDescent="0.2">
      <c r="A37" s="48" t="s">
        <v>57</v>
      </c>
      <c r="B37" s="90">
        <v>682</v>
      </c>
      <c r="C37" s="90">
        <v>805</v>
      </c>
      <c r="D37" s="90">
        <v>701</v>
      </c>
      <c r="E37" s="90">
        <v>929</v>
      </c>
      <c r="F37" s="90">
        <v>842</v>
      </c>
      <c r="G37" s="90">
        <v>725</v>
      </c>
      <c r="H37" s="90">
        <v>632</v>
      </c>
      <c r="I37" s="90">
        <v>370</v>
      </c>
      <c r="J37" s="90">
        <v>756</v>
      </c>
      <c r="K37" s="90">
        <v>677</v>
      </c>
      <c r="L37" s="90">
        <v>334</v>
      </c>
      <c r="M37" s="90">
        <v>88</v>
      </c>
      <c r="N37" s="91">
        <f>SUM(B37:M37)</f>
        <v>7541</v>
      </c>
    </row>
    <row r="38" spans="1:14" x14ac:dyDescent="0.2">
      <c r="A38" s="34" t="s">
        <v>58</v>
      </c>
      <c r="B38" s="92">
        <v>429</v>
      </c>
      <c r="C38" s="92">
        <v>493</v>
      </c>
      <c r="D38" s="92">
        <v>387</v>
      </c>
      <c r="E38" s="92">
        <v>592</v>
      </c>
      <c r="F38" s="92">
        <v>522</v>
      </c>
      <c r="G38" s="92">
        <v>469</v>
      </c>
      <c r="H38" s="92">
        <v>428</v>
      </c>
      <c r="I38" s="92">
        <v>232</v>
      </c>
      <c r="J38" s="92">
        <v>507</v>
      </c>
      <c r="K38" s="92">
        <v>465</v>
      </c>
      <c r="L38" s="92">
        <v>206</v>
      </c>
      <c r="M38" s="92">
        <v>44</v>
      </c>
      <c r="N38" s="93">
        <f>SUM(B38:M38)</f>
        <v>4774</v>
      </c>
    </row>
    <row r="39" spans="1:14" x14ac:dyDescent="0.2">
      <c r="A39" s="48" t="s">
        <v>8</v>
      </c>
      <c r="B39" s="94">
        <v>0.37</v>
      </c>
      <c r="C39" s="94">
        <v>0.39</v>
      </c>
      <c r="D39" s="94">
        <v>0.45</v>
      </c>
      <c r="E39" s="94">
        <v>0.36</v>
      </c>
      <c r="F39" s="94">
        <v>0.38</v>
      </c>
      <c r="G39" s="94">
        <v>0.35</v>
      </c>
      <c r="H39" s="94">
        <v>0.32</v>
      </c>
      <c r="I39" s="94">
        <v>0.37</v>
      </c>
      <c r="J39" s="94">
        <v>0.33</v>
      </c>
      <c r="K39" s="94">
        <v>0.31</v>
      </c>
      <c r="L39" s="94">
        <v>0.38</v>
      </c>
      <c r="M39" s="94">
        <v>0.5</v>
      </c>
      <c r="N39" s="95">
        <f>N33/N37</f>
        <v>0.36692746320116698</v>
      </c>
    </row>
    <row r="40" spans="1:14" ht="13.5" thickBot="1" x14ac:dyDescent="0.25">
      <c r="A40" s="25" t="s">
        <v>59</v>
      </c>
      <c r="B40" s="86">
        <v>0</v>
      </c>
      <c r="C40" s="86">
        <v>0</v>
      </c>
      <c r="D40" s="86">
        <v>131</v>
      </c>
      <c r="E40" s="86">
        <v>227</v>
      </c>
      <c r="F40" s="86">
        <v>219</v>
      </c>
      <c r="G40" s="86">
        <v>218</v>
      </c>
      <c r="H40" s="86">
        <v>205</v>
      </c>
      <c r="I40" s="86">
        <v>114</v>
      </c>
      <c r="J40" s="86">
        <v>281</v>
      </c>
      <c r="K40" s="86">
        <v>235</v>
      </c>
      <c r="L40" s="86">
        <v>155</v>
      </c>
      <c r="M40" s="86">
        <v>37</v>
      </c>
      <c r="N40" s="87">
        <f>SUM(B40:M40)</f>
        <v>1822</v>
      </c>
    </row>
    <row r="41" spans="1:14" ht="16.5" thickTop="1" thickBot="1" x14ac:dyDescent="0.25">
      <c r="A41" s="47" t="s">
        <v>92</v>
      </c>
    </row>
    <row r="42" spans="1:14" ht="13.5" thickTop="1" x14ac:dyDescent="0.2">
      <c r="A42" s="52" t="s">
        <v>78</v>
      </c>
      <c r="B42" s="98">
        <v>0.05</v>
      </c>
      <c r="C42" s="98">
        <v>0.04</v>
      </c>
      <c r="D42" s="98">
        <v>0.06</v>
      </c>
      <c r="E42" s="98">
        <v>0.16</v>
      </c>
      <c r="F42" s="98">
        <v>0.06</v>
      </c>
      <c r="G42" s="98">
        <v>0.05</v>
      </c>
      <c r="H42" s="98">
        <v>0.05</v>
      </c>
      <c r="I42" s="98">
        <v>0.08</v>
      </c>
      <c r="J42" s="98">
        <v>7.0000000000000007E-2</v>
      </c>
      <c r="K42" s="98">
        <v>0.06</v>
      </c>
      <c r="L42" s="98">
        <v>0.1</v>
      </c>
      <c r="M42" s="98">
        <v>0.08</v>
      </c>
      <c r="N42" s="99">
        <f>N6/N15</f>
        <v>6.9930266308143724E-2</v>
      </c>
    </row>
    <row r="43" spans="1:14" x14ac:dyDescent="0.2">
      <c r="A43" s="103" t="s">
        <v>66</v>
      </c>
      <c r="B43" s="104">
        <v>131.01</v>
      </c>
      <c r="C43" s="104">
        <v>104.27</v>
      </c>
      <c r="D43" s="104">
        <v>138.83000000000001</v>
      </c>
      <c r="E43" s="104">
        <v>155.66</v>
      </c>
      <c r="F43" s="104">
        <v>64.95</v>
      </c>
      <c r="G43" s="104">
        <v>52.58</v>
      </c>
      <c r="H43" s="104">
        <v>56.38</v>
      </c>
      <c r="I43" s="104">
        <v>82.02</v>
      </c>
      <c r="J43" s="104">
        <v>118.37</v>
      </c>
      <c r="K43" s="104">
        <v>104.71</v>
      </c>
      <c r="L43" s="104">
        <v>169.09</v>
      </c>
      <c r="M43" s="104">
        <v>454.35</v>
      </c>
      <c r="N43" s="105">
        <f>N9/N18*100</f>
        <v>98.364063039774607</v>
      </c>
    </row>
    <row r="44" spans="1:14" x14ac:dyDescent="0.2">
      <c r="A44" s="48" t="s">
        <v>62</v>
      </c>
      <c r="B44" s="94">
        <v>0.03</v>
      </c>
      <c r="C44" s="94">
        <v>0.03</v>
      </c>
      <c r="D44" s="94">
        <v>0.04</v>
      </c>
      <c r="E44" s="94">
        <v>0.08</v>
      </c>
      <c r="F44" s="94">
        <v>7.0000000000000007E-2</v>
      </c>
      <c r="G44" s="94">
        <v>0.09</v>
      </c>
      <c r="H44" s="94">
        <v>0.05</v>
      </c>
      <c r="I44" s="94">
        <v>0.06</v>
      </c>
      <c r="J44" s="94">
        <v>7.0000000000000007E-2</v>
      </c>
      <c r="K44" s="94">
        <v>0.04</v>
      </c>
      <c r="L44" s="94">
        <v>0.05</v>
      </c>
      <c r="M44" s="94">
        <v>0.03</v>
      </c>
      <c r="N44" s="95">
        <f>N10/N19</f>
        <v>5.8214232938456824E-2</v>
      </c>
    </row>
    <row r="45" spans="1:14" x14ac:dyDescent="0.2">
      <c r="A45" s="34" t="s">
        <v>67</v>
      </c>
      <c r="B45" s="106">
        <v>197</v>
      </c>
      <c r="C45" s="106">
        <v>138</v>
      </c>
      <c r="D45" s="106">
        <v>164</v>
      </c>
      <c r="E45" s="106">
        <v>195</v>
      </c>
      <c r="F45" s="106">
        <v>83</v>
      </c>
      <c r="G45" s="106">
        <v>54</v>
      </c>
      <c r="H45" s="106">
        <v>110</v>
      </c>
      <c r="I45" s="106">
        <v>130</v>
      </c>
      <c r="J45" s="106">
        <v>104</v>
      </c>
      <c r="K45" s="106">
        <v>146</v>
      </c>
      <c r="L45" s="106">
        <v>186</v>
      </c>
      <c r="M45" s="106">
        <v>222</v>
      </c>
      <c r="N45" s="107">
        <f>N12/N21*100</f>
        <v>120.12571973948863</v>
      </c>
    </row>
    <row r="46" spans="1:14" x14ac:dyDescent="0.2">
      <c r="A46" s="48" t="s">
        <v>79</v>
      </c>
      <c r="B46" s="97">
        <v>0.05</v>
      </c>
      <c r="C46" s="97">
        <v>0.05</v>
      </c>
      <c r="D46" s="97">
        <v>0.04</v>
      </c>
      <c r="E46" s="97">
        <v>0.08</v>
      </c>
      <c r="F46" s="97">
        <v>0.1</v>
      </c>
      <c r="G46" s="97">
        <v>0.11</v>
      </c>
      <c r="H46" s="97">
        <v>0.1</v>
      </c>
      <c r="I46" s="97">
        <v>7.0000000000000007E-2</v>
      </c>
      <c r="J46" s="97">
        <v>0.13</v>
      </c>
      <c r="K46" s="97">
        <v>0.13</v>
      </c>
      <c r="L46" s="97">
        <v>0.1</v>
      </c>
      <c r="M46" s="97">
        <v>0.09</v>
      </c>
      <c r="N46" s="51">
        <f>N24/N33</f>
        <v>8.4929526563064697E-2</v>
      </c>
    </row>
    <row r="47" spans="1:14" x14ac:dyDescent="0.2">
      <c r="A47" s="103" t="s">
        <v>68</v>
      </c>
      <c r="B47" s="108">
        <v>154.29</v>
      </c>
      <c r="C47" s="108">
        <v>141.59</v>
      </c>
      <c r="D47" s="108">
        <v>83.33</v>
      </c>
      <c r="E47" s="108">
        <v>123.97</v>
      </c>
      <c r="F47" s="108">
        <v>105.79</v>
      </c>
      <c r="G47" s="108">
        <v>112</v>
      </c>
      <c r="H47" s="108">
        <v>118.75</v>
      </c>
      <c r="I47" s="108">
        <v>93.46</v>
      </c>
      <c r="J47" s="108">
        <v>132.82</v>
      </c>
      <c r="K47" s="108">
        <v>143.24</v>
      </c>
      <c r="L47" s="108">
        <v>150</v>
      </c>
      <c r="M47" s="108">
        <v>200</v>
      </c>
      <c r="N47" s="109">
        <f>N27/N36*100</f>
        <v>122.16785744071612</v>
      </c>
    </row>
    <row r="48" spans="1:14" x14ac:dyDescent="0.2">
      <c r="A48" s="48" t="s">
        <v>63</v>
      </c>
      <c r="B48" s="94">
        <v>0.03</v>
      </c>
      <c r="C48" s="94">
        <v>0.05</v>
      </c>
      <c r="D48" s="94">
        <v>0.04</v>
      </c>
      <c r="E48" s="94">
        <v>7.0000000000000007E-2</v>
      </c>
      <c r="F48" s="94">
        <v>0.09</v>
      </c>
      <c r="G48" s="94">
        <v>0.09</v>
      </c>
      <c r="H48" s="94">
        <v>7.0000000000000007E-2</v>
      </c>
      <c r="I48" s="94">
        <v>7.0000000000000007E-2</v>
      </c>
      <c r="J48" s="94">
        <v>0.08</v>
      </c>
      <c r="K48" s="94">
        <v>0.08</v>
      </c>
      <c r="L48" s="94">
        <v>7.0000000000000007E-2</v>
      </c>
      <c r="M48" s="94">
        <v>0.05</v>
      </c>
      <c r="N48" s="95">
        <f>N28/N37</f>
        <v>6.6702028908632804E-2</v>
      </c>
    </row>
    <row r="49" spans="1:14" ht="13.5" thickBot="1" x14ac:dyDescent="0.25">
      <c r="A49" s="25" t="s">
        <v>69</v>
      </c>
      <c r="B49" s="110">
        <v>159</v>
      </c>
      <c r="C49" s="110">
        <v>110</v>
      </c>
      <c r="D49" s="110">
        <v>124</v>
      </c>
      <c r="E49" s="110">
        <v>117</v>
      </c>
      <c r="F49" s="110">
        <v>113</v>
      </c>
      <c r="G49" s="110">
        <v>117</v>
      </c>
      <c r="H49" s="110">
        <v>134</v>
      </c>
      <c r="I49" s="110">
        <v>95</v>
      </c>
      <c r="J49" s="110">
        <v>164</v>
      </c>
      <c r="K49" s="110">
        <v>165</v>
      </c>
      <c r="L49" s="110">
        <v>150</v>
      </c>
      <c r="M49" s="110">
        <v>200</v>
      </c>
      <c r="N49" s="111">
        <f>N30/N39*100</f>
        <v>127.32675145369201</v>
      </c>
    </row>
    <row r="50" spans="1:14" ht="13.5" thickTop="1" x14ac:dyDescent="0.2">
      <c r="A50" s="102" t="s">
        <v>65</v>
      </c>
      <c r="B50" s="100"/>
      <c r="C50" s="100"/>
      <c r="D50" s="100"/>
      <c r="E50" s="100"/>
      <c r="F50" s="100"/>
      <c r="G50" s="100"/>
      <c r="H50" s="100"/>
      <c r="I50" s="100"/>
      <c r="J50" s="100"/>
      <c r="K50" s="100"/>
      <c r="L50" s="100"/>
      <c r="M50" s="100"/>
      <c r="N50" s="100"/>
    </row>
    <row r="51" spans="1:14" x14ac:dyDescent="0.2">
      <c r="L51" s="5" t="s">
        <v>25</v>
      </c>
    </row>
  </sheetData>
  <sheetProtection password="CC2E" sheet="1" objects="1" scenarios="1"/>
  <hyperlinks>
    <hyperlink ref="L51" location="'Table of Contents (2)'!A1" display="Table of Contents"/>
  </hyperlinks>
  <pageMargins left="0.25" right="0.25" top="0.75" bottom="0.75" header="0.3" footer="0.3"/>
  <pageSetup scale="75" orientation="landscape" verticalDpi="0" r:id="rId1"/>
  <headerFooter alignWithMargins="0">
    <oddFooter>&amp;C&amp;F
&amp;P  of  &amp;N</oddFooter>
    <firstFooter>&amp;C&amp;P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51"/>
  <sheetViews>
    <sheetView showGridLines="0" showRowColHeaders="0" tabSelected="1" zoomScale="90" zoomScaleNormal="90" workbookViewId="0">
      <selection activeCell="A61" sqref="A61"/>
    </sheetView>
  </sheetViews>
  <sheetFormatPr defaultRowHeight="12.75" x14ac:dyDescent="0.2"/>
  <cols>
    <col min="1" max="1" width="27.7109375" style="7" customWidth="1"/>
    <col min="2" max="13" width="10.7109375" style="7" customWidth="1"/>
    <col min="14" max="14" width="12.7109375" style="7" customWidth="1"/>
    <col min="15" max="16384" width="9.140625" style="7"/>
  </cols>
  <sheetData>
    <row r="2" spans="1:14" ht="18" x14ac:dyDescent="0.25">
      <c r="A2" s="42" t="s">
        <v>1</v>
      </c>
      <c r="B2" s="38"/>
      <c r="C2" s="38"/>
      <c r="D2" s="41"/>
      <c r="E2" s="41"/>
      <c r="F2" s="75" t="s">
        <v>85</v>
      </c>
      <c r="G2" s="43"/>
      <c r="J2" s="40"/>
      <c r="K2" s="76" t="s">
        <v>86</v>
      </c>
      <c r="L2" s="40"/>
      <c r="M2" s="40"/>
    </row>
    <row r="3" spans="1:14" x14ac:dyDescent="0.2">
      <c r="J3" s="39"/>
      <c r="K3" s="39" t="s">
        <v>87</v>
      </c>
      <c r="L3" s="39"/>
    </row>
    <row r="4" spans="1:14" ht="15.75" x14ac:dyDescent="0.25">
      <c r="B4" s="37"/>
      <c r="C4" s="37"/>
      <c r="F4" s="101">
        <v>2017</v>
      </c>
      <c r="G4" s="36"/>
      <c r="H4" s="35"/>
      <c r="I4" s="35"/>
      <c r="J4" s="35"/>
    </row>
    <row r="5" spans="1:14" ht="15.75" thickBot="1" x14ac:dyDescent="0.25">
      <c r="A5" s="58" t="s">
        <v>95</v>
      </c>
      <c r="B5" s="55" t="s">
        <v>10</v>
      </c>
      <c r="C5" s="55" t="s">
        <v>11</v>
      </c>
      <c r="D5" s="55" t="s">
        <v>12</v>
      </c>
      <c r="E5" s="55" t="s">
        <v>13</v>
      </c>
      <c r="F5" s="55" t="s">
        <v>14</v>
      </c>
      <c r="G5" s="55" t="s">
        <v>15</v>
      </c>
      <c r="H5" s="55" t="s">
        <v>16</v>
      </c>
      <c r="I5" s="55" t="s">
        <v>17</v>
      </c>
      <c r="J5" s="55" t="s">
        <v>18</v>
      </c>
      <c r="K5" s="55" t="s">
        <v>22</v>
      </c>
      <c r="L5" s="55" t="s">
        <v>19</v>
      </c>
      <c r="M5" s="55" t="s">
        <v>20</v>
      </c>
      <c r="N5" s="55" t="s">
        <v>21</v>
      </c>
    </row>
    <row r="6" spans="1:14" ht="13.5" thickTop="1" x14ac:dyDescent="0.2">
      <c r="A6" s="52" t="s">
        <v>3</v>
      </c>
      <c r="B6" s="56">
        <v>3601</v>
      </c>
      <c r="C6" s="56">
        <v>13690</v>
      </c>
      <c r="D6" s="56">
        <v>7138</v>
      </c>
      <c r="E6" s="56">
        <v>13178</v>
      </c>
      <c r="F6" s="56">
        <v>18247</v>
      </c>
      <c r="G6" s="56">
        <v>33601</v>
      </c>
      <c r="H6" s="56">
        <v>10223</v>
      </c>
      <c r="I6" s="56">
        <v>16663</v>
      </c>
      <c r="J6" s="56">
        <v>15803</v>
      </c>
      <c r="K6" s="56">
        <v>17503</v>
      </c>
      <c r="L6" s="56">
        <v>6788</v>
      </c>
      <c r="M6" s="56">
        <v>0</v>
      </c>
      <c r="N6" s="57">
        <f>SUM(B6:M6)</f>
        <v>156435</v>
      </c>
    </row>
    <row r="7" spans="1:14" x14ac:dyDescent="0.2">
      <c r="A7" s="34" t="s">
        <v>4</v>
      </c>
      <c r="B7" s="44">
        <v>8932</v>
      </c>
      <c r="C7" s="44">
        <v>7775</v>
      </c>
      <c r="D7" s="44">
        <v>11625</v>
      </c>
      <c r="E7" s="44">
        <v>28830</v>
      </c>
      <c r="F7" s="44">
        <v>33096</v>
      </c>
      <c r="G7" s="44">
        <v>32688</v>
      </c>
      <c r="H7" s="44">
        <v>27890</v>
      </c>
      <c r="I7" s="44">
        <v>20600</v>
      </c>
      <c r="J7" s="44">
        <v>17594</v>
      </c>
      <c r="K7" s="44">
        <v>23438</v>
      </c>
      <c r="L7" s="44">
        <v>11259</v>
      </c>
      <c r="M7" s="44">
        <v>1446</v>
      </c>
      <c r="N7" s="45">
        <f>SUM(B7:M7)</f>
        <v>225173</v>
      </c>
    </row>
    <row r="8" spans="1:14" x14ac:dyDescent="0.2">
      <c r="A8" s="48" t="s">
        <v>55</v>
      </c>
      <c r="B8" s="60">
        <v>10608</v>
      </c>
      <c r="C8" s="60">
        <v>9532</v>
      </c>
      <c r="D8" s="60">
        <v>14403</v>
      </c>
      <c r="E8" s="60">
        <v>36478</v>
      </c>
      <c r="F8" s="60">
        <v>42597</v>
      </c>
      <c r="G8" s="60">
        <v>43233</v>
      </c>
      <c r="H8" s="60">
        <v>37634</v>
      </c>
      <c r="I8" s="60">
        <v>28880</v>
      </c>
      <c r="J8" s="60">
        <v>25493</v>
      </c>
      <c r="K8" s="60">
        <v>34693</v>
      </c>
      <c r="L8" s="60">
        <v>17175</v>
      </c>
      <c r="M8" s="60">
        <v>2274</v>
      </c>
      <c r="N8" s="59">
        <f>SUM(B8:M8)</f>
        <v>303000</v>
      </c>
    </row>
    <row r="9" spans="1:14" x14ac:dyDescent="0.2">
      <c r="A9" s="34" t="s">
        <v>5</v>
      </c>
      <c r="B9" s="88">
        <v>0.4</v>
      </c>
      <c r="C9" s="88">
        <v>1.76</v>
      </c>
      <c r="D9" s="88">
        <v>0.61</v>
      </c>
      <c r="E9" s="88">
        <v>0.46</v>
      </c>
      <c r="F9" s="88">
        <v>0.55000000000000004</v>
      </c>
      <c r="G9" s="88">
        <v>1.03</v>
      </c>
      <c r="H9" s="88">
        <v>0.37</v>
      </c>
      <c r="I9" s="88">
        <v>0.81</v>
      </c>
      <c r="J9" s="88">
        <v>0.9</v>
      </c>
      <c r="K9" s="88">
        <v>0.75</v>
      </c>
      <c r="L9" s="88">
        <v>0.6</v>
      </c>
      <c r="M9" s="88">
        <v>0</v>
      </c>
      <c r="N9" s="89">
        <f>N6/N7</f>
        <v>0.69473249457084107</v>
      </c>
    </row>
    <row r="10" spans="1:14" x14ac:dyDescent="0.2">
      <c r="A10" s="48" t="s">
        <v>6</v>
      </c>
      <c r="B10" s="90">
        <v>33375</v>
      </c>
      <c r="C10" s="90">
        <v>46393</v>
      </c>
      <c r="D10" s="90">
        <v>29740</v>
      </c>
      <c r="E10" s="90">
        <v>64960</v>
      </c>
      <c r="F10" s="90">
        <v>103542</v>
      </c>
      <c r="G10" s="90">
        <v>94829</v>
      </c>
      <c r="H10" s="90">
        <v>78247</v>
      </c>
      <c r="I10" s="90">
        <v>43222</v>
      </c>
      <c r="J10" s="90">
        <v>98908</v>
      </c>
      <c r="K10" s="90">
        <v>77121</v>
      </c>
      <c r="L10" s="90">
        <v>32512</v>
      </c>
      <c r="M10" s="90">
        <v>0</v>
      </c>
      <c r="N10" s="91">
        <f>SUM(B10:M10)</f>
        <v>702849</v>
      </c>
    </row>
    <row r="11" spans="1:14" x14ac:dyDescent="0.2">
      <c r="A11" s="34" t="s">
        <v>7</v>
      </c>
      <c r="B11" s="92">
        <v>29774</v>
      </c>
      <c r="C11" s="92">
        <v>32703</v>
      </c>
      <c r="D11" s="92">
        <v>22602</v>
      </c>
      <c r="E11" s="92">
        <v>51782</v>
      </c>
      <c r="F11" s="92">
        <v>85295</v>
      </c>
      <c r="G11" s="92">
        <v>61228</v>
      </c>
      <c r="H11" s="92">
        <v>68024</v>
      </c>
      <c r="I11" s="92">
        <v>26559</v>
      </c>
      <c r="J11" s="92">
        <v>83105</v>
      </c>
      <c r="K11" s="92">
        <v>59618</v>
      </c>
      <c r="L11" s="92">
        <v>25724</v>
      </c>
      <c r="M11" s="92">
        <v>0</v>
      </c>
      <c r="N11" s="93">
        <f>SUM(B11:M11)</f>
        <v>546414</v>
      </c>
    </row>
    <row r="12" spans="1:14" x14ac:dyDescent="0.2">
      <c r="A12" s="48" t="s">
        <v>8</v>
      </c>
      <c r="B12" s="94">
        <v>0.11</v>
      </c>
      <c r="C12" s="94">
        <v>0.3</v>
      </c>
      <c r="D12" s="94">
        <v>0.24</v>
      </c>
      <c r="E12" s="94">
        <v>0.2</v>
      </c>
      <c r="F12" s="94">
        <v>0.18</v>
      </c>
      <c r="G12" s="94">
        <v>0.35</v>
      </c>
      <c r="H12" s="94">
        <v>0.13</v>
      </c>
      <c r="I12" s="94">
        <v>0.39</v>
      </c>
      <c r="J12" s="94">
        <v>0.16</v>
      </c>
      <c r="K12" s="94">
        <v>0.23</v>
      </c>
      <c r="L12" s="94">
        <v>0.21</v>
      </c>
      <c r="M12" s="94">
        <v>0</v>
      </c>
      <c r="N12" s="95">
        <f>N6/N10</f>
        <v>0.22257270053738429</v>
      </c>
    </row>
    <row r="13" spans="1:14" ht="13.5" thickBot="1" x14ac:dyDescent="0.25">
      <c r="A13" s="25" t="s">
        <v>9</v>
      </c>
      <c r="B13" s="86">
        <v>29822</v>
      </c>
      <c r="C13" s="86">
        <v>2377</v>
      </c>
      <c r="D13" s="86">
        <v>2345</v>
      </c>
      <c r="E13" s="86">
        <v>5883</v>
      </c>
      <c r="F13" s="86">
        <v>12623</v>
      </c>
      <c r="G13" s="86">
        <v>11973</v>
      </c>
      <c r="H13" s="86">
        <v>5076</v>
      </c>
      <c r="I13" s="86">
        <v>2700</v>
      </c>
      <c r="J13" s="86">
        <v>5993</v>
      </c>
      <c r="K13" s="86">
        <v>7170</v>
      </c>
      <c r="L13" s="86">
        <v>5477</v>
      </c>
      <c r="M13" s="86">
        <v>350</v>
      </c>
      <c r="N13" s="87">
        <f>SUM(B13:M13)</f>
        <v>91789</v>
      </c>
    </row>
    <row r="14" spans="1:14" ht="16.5" thickTop="1" thickBot="1" x14ac:dyDescent="0.25">
      <c r="A14" s="47" t="s">
        <v>89</v>
      </c>
    </row>
    <row r="15" spans="1:14" ht="13.5" thickTop="1" x14ac:dyDescent="0.2">
      <c r="A15" s="52" t="s">
        <v>3</v>
      </c>
      <c r="B15" s="56">
        <v>178247</v>
      </c>
      <c r="C15" s="56">
        <v>249099</v>
      </c>
      <c r="D15" s="56">
        <v>221589</v>
      </c>
      <c r="E15" s="56">
        <v>199300</v>
      </c>
      <c r="F15" s="56">
        <v>332002</v>
      </c>
      <c r="G15" s="56">
        <v>290852</v>
      </c>
      <c r="H15" s="56">
        <v>294900</v>
      </c>
      <c r="I15" s="56">
        <v>158764</v>
      </c>
      <c r="J15" s="56">
        <v>185075</v>
      </c>
      <c r="K15" s="56">
        <v>395204</v>
      </c>
      <c r="L15" s="56">
        <v>235671</v>
      </c>
      <c r="M15" s="56">
        <v>8732</v>
      </c>
      <c r="N15" s="57">
        <f>SUM(B15:M15)</f>
        <v>2749435</v>
      </c>
    </row>
    <row r="16" spans="1:14" x14ac:dyDescent="0.2">
      <c r="A16" s="34" t="s">
        <v>4</v>
      </c>
      <c r="B16" s="44">
        <v>225445</v>
      </c>
      <c r="C16" s="44">
        <v>218218</v>
      </c>
      <c r="D16" s="44">
        <v>256947</v>
      </c>
      <c r="E16" s="44">
        <v>284355</v>
      </c>
      <c r="F16" s="44">
        <v>364342</v>
      </c>
      <c r="G16" s="44">
        <v>335187</v>
      </c>
      <c r="H16" s="44">
        <v>317974</v>
      </c>
      <c r="I16" s="44">
        <v>240828</v>
      </c>
      <c r="J16" s="44">
        <v>327636</v>
      </c>
      <c r="K16" s="44">
        <v>435707</v>
      </c>
      <c r="L16" s="44">
        <v>226587</v>
      </c>
      <c r="M16" s="44">
        <v>106483</v>
      </c>
      <c r="N16" s="45">
        <f>SUM(B16:M16)</f>
        <v>3339709</v>
      </c>
    </row>
    <row r="17" spans="1:14" x14ac:dyDescent="0.2">
      <c r="A17" s="48" t="s">
        <v>55</v>
      </c>
      <c r="B17" s="60">
        <v>267586</v>
      </c>
      <c r="C17" s="60">
        <v>262616</v>
      </c>
      <c r="D17" s="60">
        <v>318769</v>
      </c>
      <c r="E17" s="60">
        <v>360931</v>
      </c>
      <c r="F17" s="60">
        <v>475269</v>
      </c>
      <c r="G17" s="60">
        <v>450460</v>
      </c>
      <c r="H17" s="60">
        <v>439239</v>
      </c>
      <c r="I17" s="60">
        <v>326438</v>
      </c>
      <c r="J17" s="60">
        <v>435042</v>
      </c>
      <c r="K17" s="60">
        <v>587635</v>
      </c>
      <c r="L17" s="60">
        <v>307410</v>
      </c>
      <c r="M17" s="60">
        <v>136664</v>
      </c>
      <c r="N17" s="59">
        <f>SUM(B17:M17)</f>
        <v>4368059</v>
      </c>
    </row>
    <row r="18" spans="1:14" x14ac:dyDescent="0.2">
      <c r="A18" s="34" t="s">
        <v>5</v>
      </c>
      <c r="B18" s="88">
        <v>0.79</v>
      </c>
      <c r="C18" s="88">
        <v>1.1399999999999999</v>
      </c>
      <c r="D18" s="88">
        <v>0.86</v>
      </c>
      <c r="E18" s="88">
        <v>0.7</v>
      </c>
      <c r="F18" s="88">
        <v>0.91</v>
      </c>
      <c r="G18" s="88">
        <v>0.87</v>
      </c>
      <c r="H18" s="88">
        <v>0.93</v>
      </c>
      <c r="I18" s="88">
        <v>0.66</v>
      </c>
      <c r="J18" s="88">
        <v>0.56000000000000005</v>
      </c>
      <c r="K18" s="88">
        <v>0.91</v>
      </c>
      <c r="L18" s="88">
        <v>1.04</v>
      </c>
      <c r="M18" s="88">
        <v>0.08</v>
      </c>
      <c r="N18" s="89">
        <f>N15/N16</f>
        <v>0.82325585851940997</v>
      </c>
    </row>
    <row r="19" spans="1:14" x14ac:dyDescent="0.2">
      <c r="A19" s="48" t="s">
        <v>6</v>
      </c>
      <c r="B19" s="90">
        <v>832138</v>
      </c>
      <c r="C19" s="90">
        <v>832453</v>
      </c>
      <c r="D19" s="90">
        <v>938756</v>
      </c>
      <c r="E19" s="90">
        <v>983270</v>
      </c>
      <c r="F19" s="90">
        <v>1368359</v>
      </c>
      <c r="G19" s="90">
        <v>1312007</v>
      </c>
      <c r="H19" s="90">
        <v>1433266</v>
      </c>
      <c r="I19" s="90">
        <v>626717</v>
      </c>
      <c r="J19" s="90">
        <v>1094379</v>
      </c>
      <c r="K19" s="90">
        <v>1304660</v>
      </c>
      <c r="L19" s="90">
        <v>685073</v>
      </c>
      <c r="M19" s="90">
        <v>141951</v>
      </c>
      <c r="N19" s="91">
        <f>SUM(B19:M19)</f>
        <v>11553029</v>
      </c>
    </row>
    <row r="20" spans="1:14" x14ac:dyDescent="0.2">
      <c r="A20" s="34" t="s">
        <v>7</v>
      </c>
      <c r="B20" s="92">
        <v>653891</v>
      </c>
      <c r="C20" s="92">
        <v>583354</v>
      </c>
      <c r="D20" s="92">
        <v>717167</v>
      </c>
      <c r="E20" s="92">
        <v>783970</v>
      </c>
      <c r="F20" s="92">
        <v>1036357</v>
      </c>
      <c r="G20" s="92">
        <v>1021155</v>
      </c>
      <c r="H20" s="92">
        <v>1138366</v>
      </c>
      <c r="I20" s="92">
        <v>467953</v>
      </c>
      <c r="J20" s="92">
        <v>909304</v>
      </c>
      <c r="K20" s="92">
        <v>909456</v>
      </c>
      <c r="L20" s="92">
        <v>449402</v>
      </c>
      <c r="M20" s="92">
        <v>133219</v>
      </c>
      <c r="N20" s="93">
        <f>SUM(B20:M20)</f>
        <v>8803594</v>
      </c>
    </row>
    <row r="21" spans="1:14" x14ac:dyDescent="0.2">
      <c r="A21" s="48" t="s">
        <v>8</v>
      </c>
      <c r="B21" s="94">
        <v>0.21</v>
      </c>
      <c r="C21" s="94">
        <v>0.3</v>
      </c>
      <c r="D21" s="94">
        <v>0.24</v>
      </c>
      <c r="E21" s="94">
        <v>0.2</v>
      </c>
      <c r="F21" s="94">
        <v>0.24</v>
      </c>
      <c r="G21" s="94">
        <v>0.22</v>
      </c>
      <c r="H21" s="94">
        <v>0.21</v>
      </c>
      <c r="I21" s="94">
        <v>0.25</v>
      </c>
      <c r="J21" s="94">
        <v>0.17</v>
      </c>
      <c r="K21" s="94">
        <v>0.3</v>
      </c>
      <c r="L21" s="94">
        <v>0.34</v>
      </c>
      <c r="M21" s="94">
        <v>0.06</v>
      </c>
      <c r="N21" s="95">
        <f>N15/N19</f>
        <v>0.23798390880867692</v>
      </c>
    </row>
    <row r="22" spans="1:14" ht="13.5" thickBot="1" x14ac:dyDescent="0.25">
      <c r="A22" s="25" t="s">
        <v>9</v>
      </c>
      <c r="B22" s="86">
        <v>138971</v>
      </c>
      <c r="C22" s="86">
        <v>92613</v>
      </c>
      <c r="D22" s="86">
        <v>173714</v>
      </c>
      <c r="E22" s="86">
        <v>141001</v>
      </c>
      <c r="F22" s="86">
        <v>118646</v>
      </c>
      <c r="G22" s="86">
        <v>112285</v>
      </c>
      <c r="H22" s="86">
        <v>152067</v>
      </c>
      <c r="I22" s="86">
        <v>112365</v>
      </c>
      <c r="J22" s="86">
        <v>132742</v>
      </c>
      <c r="K22" s="86">
        <v>201866</v>
      </c>
      <c r="L22" s="86">
        <v>57444</v>
      </c>
      <c r="M22" s="86">
        <v>30725</v>
      </c>
      <c r="N22" s="87">
        <f>SUM(B22:M22)</f>
        <v>1464439</v>
      </c>
    </row>
    <row r="23" spans="1:14" ht="16.5" thickTop="1" thickBot="1" x14ac:dyDescent="0.25">
      <c r="A23" s="47" t="s">
        <v>96</v>
      </c>
      <c r="B23" s="30"/>
      <c r="C23" s="30"/>
      <c r="D23" s="30"/>
      <c r="E23" s="30"/>
      <c r="F23" s="46"/>
      <c r="G23" s="46"/>
    </row>
    <row r="24" spans="1:14" ht="13.5" thickTop="1" x14ac:dyDescent="0.2">
      <c r="A24" s="52" t="s">
        <v>56</v>
      </c>
      <c r="B24" s="56">
        <v>2</v>
      </c>
      <c r="C24" s="56">
        <v>2</v>
      </c>
      <c r="D24" s="56">
        <v>5</v>
      </c>
      <c r="E24" s="56">
        <v>9</v>
      </c>
      <c r="F24" s="56">
        <v>22</v>
      </c>
      <c r="G24" s="56">
        <v>12</v>
      </c>
      <c r="H24" s="56">
        <v>7</v>
      </c>
      <c r="I24" s="56">
        <v>6</v>
      </c>
      <c r="J24" s="56">
        <v>11</v>
      </c>
      <c r="K24" s="56">
        <v>12</v>
      </c>
      <c r="L24" s="56">
        <v>4</v>
      </c>
      <c r="M24" s="56">
        <v>0</v>
      </c>
      <c r="N24" s="57">
        <f>SUM(B24:M24)</f>
        <v>92</v>
      </c>
    </row>
    <row r="25" spans="1:14" x14ac:dyDescent="0.2">
      <c r="A25" s="34" t="s">
        <v>4</v>
      </c>
      <c r="B25" s="44">
        <v>4</v>
      </c>
      <c r="C25" s="44">
        <v>4</v>
      </c>
      <c r="D25" s="44">
        <v>6</v>
      </c>
      <c r="E25" s="44">
        <v>8</v>
      </c>
      <c r="F25" s="44">
        <v>11</v>
      </c>
      <c r="G25" s="44">
        <v>10</v>
      </c>
      <c r="H25" s="44">
        <v>6</v>
      </c>
      <c r="I25" s="44">
        <v>4</v>
      </c>
      <c r="J25" s="44">
        <v>8</v>
      </c>
      <c r="K25" s="44">
        <v>7</v>
      </c>
      <c r="L25" s="44">
        <v>3</v>
      </c>
      <c r="M25" s="44">
        <v>1</v>
      </c>
      <c r="N25" s="45">
        <f>SUM(B25:M25)</f>
        <v>72</v>
      </c>
    </row>
    <row r="26" spans="1:14" x14ac:dyDescent="0.2">
      <c r="A26" s="48" t="s">
        <v>55</v>
      </c>
      <c r="B26" s="60">
        <v>8</v>
      </c>
      <c r="C26" s="60">
        <v>10</v>
      </c>
      <c r="D26" s="60">
        <v>15</v>
      </c>
      <c r="E26" s="60">
        <v>21</v>
      </c>
      <c r="F26" s="60">
        <v>31</v>
      </c>
      <c r="G26" s="60">
        <v>31</v>
      </c>
      <c r="H26" s="60">
        <v>21</v>
      </c>
      <c r="I26" s="60">
        <v>13</v>
      </c>
      <c r="J26" s="60">
        <v>30</v>
      </c>
      <c r="K26" s="60">
        <v>29</v>
      </c>
      <c r="L26" s="60">
        <v>15</v>
      </c>
      <c r="M26" s="60">
        <v>4</v>
      </c>
      <c r="N26" s="59">
        <f>SUM(B26:M26)</f>
        <v>228</v>
      </c>
    </row>
    <row r="27" spans="1:14" x14ac:dyDescent="0.2">
      <c r="A27" s="34" t="s">
        <v>5</v>
      </c>
      <c r="B27" s="88">
        <v>0.5</v>
      </c>
      <c r="C27" s="88">
        <v>0.5</v>
      </c>
      <c r="D27" s="88">
        <v>0.83</v>
      </c>
      <c r="E27" s="88">
        <v>1.1200000000000001</v>
      </c>
      <c r="F27" s="88">
        <v>2</v>
      </c>
      <c r="G27" s="88">
        <v>1.2</v>
      </c>
      <c r="H27" s="88">
        <v>1.17</v>
      </c>
      <c r="I27" s="88">
        <v>1.5</v>
      </c>
      <c r="J27" s="88">
        <v>1.38</v>
      </c>
      <c r="K27" s="88">
        <v>1.71</v>
      </c>
      <c r="L27" s="88">
        <v>1.33</v>
      </c>
      <c r="M27" s="88">
        <v>0</v>
      </c>
      <c r="N27" s="89">
        <f>IF(N25=0,N24/1,N24/N25)</f>
        <v>1.2777777777777777</v>
      </c>
    </row>
    <row r="28" spans="1:14" x14ac:dyDescent="0.2">
      <c r="A28" s="48" t="s">
        <v>57</v>
      </c>
      <c r="B28" s="90">
        <v>9</v>
      </c>
      <c r="C28" s="90">
        <v>9</v>
      </c>
      <c r="D28" s="90">
        <v>18</v>
      </c>
      <c r="E28" s="90">
        <v>20</v>
      </c>
      <c r="F28" s="90">
        <v>44</v>
      </c>
      <c r="G28" s="90">
        <v>28</v>
      </c>
      <c r="H28" s="90">
        <v>19</v>
      </c>
      <c r="I28" s="90">
        <v>15</v>
      </c>
      <c r="J28" s="90">
        <v>28</v>
      </c>
      <c r="K28" s="90">
        <v>31</v>
      </c>
      <c r="L28" s="90">
        <v>14</v>
      </c>
      <c r="M28" s="90">
        <v>0</v>
      </c>
      <c r="N28" s="91">
        <f>SUM(B28:M28)</f>
        <v>235</v>
      </c>
    </row>
    <row r="29" spans="1:14" x14ac:dyDescent="0.2">
      <c r="A29" s="34" t="s">
        <v>58</v>
      </c>
      <c r="B29" s="92">
        <v>7</v>
      </c>
      <c r="C29" s="92">
        <v>7</v>
      </c>
      <c r="D29" s="92">
        <v>13</v>
      </c>
      <c r="E29" s="92">
        <v>11</v>
      </c>
      <c r="F29" s="92">
        <v>22</v>
      </c>
      <c r="G29" s="92">
        <v>16</v>
      </c>
      <c r="H29" s="92">
        <v>12</v>
      </c>
      <c r="I29" s="92">
        <v>9</v>
      </c>
      <c r="J29" s="92">
        <v>17</v>
      </c>
      <c r="K29" s="92">
        <v>19</v>
      </c>
      <c r="L29" s="92">
        <v>10</v>
      </c>
      <c r="M29" s="92">
        <v>0</v>
      </c>
      <c r="N29" s="93">
        <f>SUM(B29:M29)</f>
        <v>143</v>
      </c>
    </row>
    <row r="30" spans="1:14" x14ac:dyDescent="0.2">
      <c r="A30" s="48" t="s">
        <v>8</v>
      </c>
      <c r="B30" s="94">
        <v>0.22</v>
      </c>
      <c r="C30" s="94">
        <v>0.22</v>
      </c>
      <c r="D30" s="94">
        <v>0.28000000000000003</v>
      </c>
      <c r="E30" s="94">
        <v>0.45</v>
      </c>
      <c r="F30" s="94">
        <v>0.5</v>
      </c>
      <c r="G30" s="94">
        <v>0.43</v>
      </c>
      <c r="H30" s="94">
        <v>0.37</v>
      </c>
      <c r="I30" s="94">
        <v>0.4</v>
      </c>
      <c r="J30" s="94">
        <v>0.39</v>
      </c>
      <c r="K30" s="94">
        <v>0.39</v>
      </c>
      <c r="L30" s="94">
        <v>0.28999999999999998</v>
      </c>
      <c r="M30" s="94">
        <v>0</v>
      </c>
      <c r="N30" s="95">
        <f>N24/N28</f>
        <v>0.39148936170212767</v>
      </c>
    </row>
    <row r="31" spans="1:14" ht="13.5" thickBot="1" x14ac:dyDescent="0.25">
      <c r="A31" s="25" t="s">
        <v>59</v>
      </c>
      <c r="B31" s="86">
        <v>3</v>
      </c>
      <c r="C31" s="86">
        <v>4</v>
      </c>
      <c r="D31" s="86">
        <v>6</v>
      </c>
      <c r="E31" s="86">
        <v>7</v>
      </c>
      <c r="F31" s="86">
        <v>9</v>
      </c>
      <c r="G31" s="86">
        <v>7</v>
      </c>
      <c r="H31" s="86">
        <v>7</v>
      </c>
      <c r="I31" s="86">
        <v>2</v>
      </c>
      <c r="J31" s="86">
        <v>7</v>
      </c>
      <c r="K31" s="86">
        <v>6</v>
      </c>
      <c r="L31" s="86">
        <v>7</v>
      </c>
      <c r="M31" s="86">
        <v>1</v>
      </c>
      <c r="N31" s="87">
        <f>SUM(B31:M31)</f>
        <v>66</v>
      </c>
    </row>
    <row r="32" spans="1:14" ht="16.5" thickTop="1" thickBot="1" x14ac:dyDescent="0.25">
      <c r="A32" s="47" t="s">
        <v>91</v>
      </c>
    </row>
    <row r="33" spans="1:14" ht="13.5" thickTop="1" x14ac:dyDescent="0.2">
      <c r="A33" s="52" t="s">
        <v>56</v>
      </c>
      <c r="B33" s="56">
        <v>51</v>
      </c>
      <c r="C33" s="56">
        <v>54</v>
      </c>
      <c r="D33" s="56">
        <v>84</v>
      </c>
      <c r="E33" s="56">
        <v>85</v>
      </c>
      <c r="F33" s="56">
        <v>109</v>
      </c>
      <c r="G33" s="56">
        <v>105</v>
      </c>
      <c r="H33" s="56">
        <v>80</v>
      </c>
      <c r="I33" s="56">
        <v>58</v>
      </c>
      <c r="J33" s="56">
        <v>68</v>
      </c>
      <c r="K33" s="56">
        <v>100</v>
      </c>
      <c r="L33" s="56">
        <v>53</v>
      </c>
      <c r="M33" s="56">
        <v>8</v>
      </c>
      <c r="N33" s="57">
        <f>SUM(B33:M33)</f>
        <v>855</v>
      </c>
    </row>
    <row r="34" spans="1:14" x14ac:dyDescent="0.2">
      <c r="A34" s="34" t="s">
        <v>4</v>
      </c>
      <c r="B34" s="44">
        <v>74</v>
      </c>
      <c r="C34" s="44">
        <v>79</v>
      </c>
      <c r="D34" s="44">
        <v>90</v>
      </c>
      <c r="E34" s="44">
        <v>102</v>
      </c>
      <c r="F34" s="44">
        <v>101</v>
      </c>
      <c r="G34" s="44">
        <v>103</v>
      </c>
      <c r="H34" s="44">
        <v>75</v>
      </c>
      <c r="I34" s="44">
        <v>56</v>
      </c>
      <c r="J34" s="44">
        <v>84</v>
      </c>
      <c r="K34" s="44">
        <v>88</v>
      </c>
      <c r="L34" s="44">
        <v>55</v>
      </c>
      <c r="M34" s="44">
        <v>22</v>
      </c>
      <c r="N34" s="45">
        <f>SUM(B34:M34)</f>
        <v>929</v>
      </c>
    </row>
    <row r="35" spans="1:14" x14ac:dyDescent="0.2">
      <c r="A35" s="48" t="s">
        <v>55</v>
      </c>
      <c r="B35" s="60">
        <v>240</v>
      </c>
      <c r="C35" s="60">
        <v>277</v>
      </c>
      <c r="D35" s="60">
        <v>326</v>
      </c>
      <c r="E35" s="60">
        <v>395</v>
      </c>
      <c r="F35" s="60">
        <v>410</v>
      </c>
      <c r="G35" s="60">
        <v>442</v>
      </c>
      <c r="H35" s="60">
        <v>338</v>
      </c>
      <c r="I35" s="60">
        <v>264</v>
      </c>
      <c r="J35" s="60">
        <v>426</v>
      </c>
      <c r="K35" s="60">
        <v>468</v>
      </c>
      <c r="L35" s="60">
        <v>318</v>
      </c>
      <c r="M35" s="60">
        <v>132</v>
      </c>
      <c r="N35" s="59">
        <f>SUM(B35:M35)</f>
        <v>4036</v>
      </c>
    </row>
    <row r="36" spans="1:14" x14ac:dyDescent="0.2">
      <c r="A36" s="34" t="s">
        <v>5</v>
      </c>
      <c r="B36" s="88">
        <v>0.69</v>
      </c>
      <c r="C36" s="88">
        <v>0.68</v>
      </c>
      <c r="D36" s="88">
        <v>0.93</v>
      </c>
      <c r="E36" s="88">
        <v>0.83</v>
      </c>
      <c r="F36" s="88">
        <v>1.08</v>
      </c>
      <c r="G36" s="88">
        <v>1.02</v>
      </c>
      <c r="H36" s="88">
        <v>1.07</v>
      </c>
      <c r="I36" s="88">
        <v>1.04</v>
      </c>
      <c r="J36" s="88">
        <v>0.81</v>
      </c>
      <c r="K36" s="88">
        <v>1.1399999999999999</v>
      </c>
      <c r="L36" s="88">
        <v>0.96</v>
      </c>
      <c r="M36" s="88">
        <v>0.36</v>
      </c>
      <c r="N36" s="89">
        <f>IF(N34=0,N33/1,N33/N34)</f>
        <v>0.92034445640473628</v>
      </c>
    </row>
    <row r="37" spans="1:14" x14ac:dyDescent="0.2">
      <c r="A37" s="48" t="s">
        <v>57</v>
      </c>
      <c r="B37" s="90">
        <v>207</v>
      </c>
      <c r="C37" s="90">
        <v>213</v>
      </c>
      <c r="D37" s="90">
        <v>307</v>
      </c>
      <c r="E37" s="90">
        <v>343</v>
      </c>
      <c r="F37" s="90">
        <v>349</v>
      </c>
      <c r="G37" s="90">
        <v>326</v>
      </c>
      <c r="H37" s="90">
        <v>304</v>
      </c>
      <c r="I37" s="90">
        <v>151</v>
      </c>
      <c r="J37" s="90">
        <v>299</v>
      </c>
      <c r="K37" s="90">
        <v>352</v>
      </c>
      <c r="L37" s="90">
        <v>163</v>
      </c>
      <c r="M37" s="90">
        <v>27</v>
      </c>
      <c r="N37" s="91">
        <f>SUM(B37:M37)</f>
        <v>3041</v>
      </c>
    </row>
    <row r="38" spans="1:14" x14ac:dyDescent="0.2">
      <c r="A38" s="34" t="s">
        <v>58</v>
      </c>
      <c r="B38" s="92">
        <v>156</v>
      </c>
      <c r="C38" s="92">
        <v>159</v>
      </c>
      <c r="D38" s="92">
        <v>223</v>
      </c>
      <c r="E38" s="92">
        <v>258</v>
      </c>
      <c r="F38" s="92">
        <v>240</v>
      </c>
      <c r="G38" s="92">
        <v>221</v>
      </c>
      <c r="H38" s="92">
        <v>224</v>
      </c>
      <c r="I38" s="92">
        <v>93</v>
      </c>
      <c r="J38" s="92">
        <v>231</v>
      </c>
      <c r="K38" s="92">
        <v>252</v>
      </c>
      <c r="L38" s="92">
        <v>110</v>
      </c>
      <c r="M38" s="92">
        <v>19</v>
      </c>
      <c r="N38" s="93">
        <f>SUM(B38:M38)</f>
        <v>2186</v>
      </c>
    </row>
    <row r="39" spans="1:14" x14ac:dyDescent="0.2">
      <c r="A39" s="48" t="s">
        <v>8</v>
      </c>
      <c r="B39" s="94">
        <v>0.25</v>
      </c>
      <c r="C39" s="94">
        <v>0.25</v>
      </c>
      <c r="D39" s="94">
        <v>0.27</v>
      </c>
      <c r="E39" s="94">
        <v>0.25</v>
      </c>
      <c r="F39" s="94">
        <v>0.31</v>
      </c>
      <c r="G39" s="94">
        <v>0.32</v>
      </c>
      <c r="H39" s="94">
        <v>0.26</v>
      </c>
      <c r="I39" s="94">
        <v>0.38</v>
      </c>
      <c r="J39" s="94">
        <v>0.23</v>
      </c>
      <c r="K39" s="94">
        <v>0.28000000000000003</v>
      </c>
      <c r="L39" s="94">
        <v>0.33</v>
      </c>
      <c r="M39" s="94">
        <v>0.3</v>
      </c>
      <c r="N39" s="95">
        <f>N33/N37</f>
        <v>0.28115751397566591</v>
      </c>
    </row>
    <row r="40" spans="1:14" ht="13.5" thickBot="1" x14ac:dyDescent="0.25">
      <c r="A40" s="25" t="s">
        <v>59</v>
      </c>
      <c r="B40" s="86">
        <v>96</v>
      </c>
      <c r="C40" s="86">
        <v>104</v>
      </c>
      <c r="D40" s="86">
        <v>135</v>
      </c>
      <c r="E40" s="86">
        <v>156</v>
      </c>
      <c r="F40" s="86">
        <v>121</v>
      </c>
      <c r="G40" s="86">
        <v>110</v>
      </c>
      <c r="H40" s="86">
        <v>93</v>
      </c>
      <c r="I40" s="86">
        <v>62</v>
      </c>
      <c r="J40" s="86">
        <v>123</v>
      </c>
      <c r="K40" s="86">
        <v>145</v>
      </c>
      <c r="L40" s="86">
        <v>50</v>
      </c>
      <c r="M40" s="86">
        <v>19</v>
      </c>
      <c r="N40" s="87">
        <f>SUM(B40:M40)</f>
        <v>1214</v>
      </c>
    </row>
    <row r="41" spans="1:14" ht="16.5" thickTop="1" thickBot="1" x14ac:dyDescent="0.25">
      <c r="A41" s="47" t="s">
        <v>92</v>
      </c>
    </row>
    <row r="42" spans="1:14" ht="13.5" thickTop="1" x14ac:dyDescent="0.2">
      <c r="A42" s="52" t="s">
        <v>78</v>
      </c>
      <c r="B42" s="98">
        <v>0.02</v>
      </c>
      <c r="C42" s="98">
        <v>0.05</v>
      </c>
      <c r="D42" s="98">
        <v>0.03</v>
      </c>
      <c r="E42" s="98">
        <v>7.0000000000000007E-2</v>
      </c>
      <c r="F42" s="98">
        <v>0.05</v>
      </c>
      <c r="G42" s="98">
        <v>0.12</v>
      </c>
      <c r="H42" s="98">
        <v>0.03</v>
      </c>
      <c r="I42" s="98">
        <v>0.1</v>
      </c>
      <c r="J42" s="98">
        <v>0.09</v>
      </c>
      <c r="K42" s="98">
        <v>0.04</v>
      </c>
      <c r="L42" s="98">
        <v>0.03</v>
      </c>
      <c r="M42" s="98">
        <v>0</v>
      </c>
      <c r="N42" s="99">
        <f>N6/N15</f>
        <v>5.6897144322378961E-2</v>
      </c>
    </row>
    <row r="43" spans="1:14" x14ac:dyDescent="0.2">
      <c r="A43" s="103" t="s">
        <v>66</v>
      </c>
      <c r="B43" s="104">
        <v>50.63</v>
      </c>
      <c r="C43" s="104">
        <v>154.38999999999999</v>
      </c>
      <c r="D43" s="104">
        <v>70.930000000000007</v>
      </c>
      <c r="E43" s="104">
        <v>65.709999999999994</v>
      </c>
      <c r="F43" s="104">
        <v>60.44</v>
      </c>
      <c r="G43" s="104">
        <v>118.39</v>
      </c>
      <c r="H43" s="104">
        <v>39.78</v>
      </c>
      <c r="I43" s="104">
        <v>122.73</v>
      </c>
      <c r="J43" s="104">
        <v>160.71</v>
      </c>
      <c r="K43" s="104">
        <v>82.42</v>
      </c>
      <c r="L43" s="104">
        <v>57.69</v>
      </c>
      <c r="M43" s="104">
        <v>0</v>
      </c>
      <c r="N43" s="105">
        <f>N9/N18*100</f>
        <v>84.388405789214474</v>
      </c>
    </row>
    <row r="44" spans="1:14" x14ac:dyDescent="0.2">
      <c r="A44" s="48" t="s">
        <v>62</v>
      </c>
      <c r="B44" s="94">
        <v>0.04</v>
      </c>
      <c r="C44" s="94">
        <v>0.06</v>
      </c>
      <c r="D44" s="94">
        <v>0.03</v>
      </c>
      <c r="E44" s="94">
        <v>7.0000000000000007E-2</v>
      </c>
      <c r="F44" s="94">
        <v>0.08</v>
      </c>
      <c r="G44" s="94">
        <v>7.0000000000000007E-2</v>
      </c>
      <c r="H44" s="94">
        <v>0.05</v>
      </c>
      <c r="I44" s="94">
        <v>7.0000000000000007E-2</v>
      </c>
      <c r="J44" s="94">
        <v>0.09</v>
      </c>
      <c r="K44" s="94">
        <v>0.06</v>
      </c>
      <c r="L44" s="94">
        <v>0.05</v>
      </c>
      <c r="M44" s="94">
        <v>0</v>
      </c>
      <c r="N44" s="95">
        <f>N10/N19</f>
        <v>6.0836772763229456E-2</v>
      </c>
    </row>
    <row r="45" spans="1:14" x14ac:dyDescent="0.2">
      <c r="A45" s="34" t="s">
        <v>67</v>
      </c>
      <c r="B45" s="106">
        <v>52</v>
      </c>
      <c r="C45" s="106">
        <v>100</v>
      </c>
      <c r="D45" s="106">
        <v>100</v>
      </c>
      <c r="E45" s="106">
        <v>100</v>
      </c>
      <c r="F45" s="106">
        <v>75</v>
      </c>
      <c r="G45" s="106">
        <v>159</v>
      </c>
      <c r="H45" s="106">
        <v>62</v>
      </c>
      <c r="I45" s="106">
        <v>156</v>
      </c>
      <c r="J45" s="106">
        <v>94</v>
      </c>
      <c r="K45" s="106">
        <v>77</v>
      </c>
      <c r="L45" s="106">
        <v>62</v>
      </c>
      <c r="M45" s="106">
        <v>0</v>
      </c>
      <c r="N45" s="107">
        <f>N12/N21*100</f>
        <v>93.524264582240207</v>
      </c>
    </row>
    <row r="46" spans="1:14" x14ac:dyDescent="0.2">
      <c r="A46" s="48" t="s">
        <v>79</v>
      </c>
      <c r="B46" s="97">
        <v>0.04</v>
      </c>
      <c r="C46" s="97">
        <v>0.04</v>
      </c>
      <c r="D46" s="97">
        <v>0.06</v>
      </c>
      <c r="E46" s="97">
        <v>0.11</v>
      </c>
      <c r="F46" s="97">
        <v>0.2</v>
      </c>
      <c r="G46" s="97">
        <v>0.11</v>
      </c>
      <c r="H46" s="97">
        <v>0.09</v>
      </c>
      <c r="I46" s="97">
        <v>0.1</v>
      </c>
      <c r="J46" s="97">
        <v>0.16</v>
      </c>
      <c r="K46" s="97">
        <v>0.12</v>
      </c>
      <c r="L46" s="97">
        <v>0.08</v>
      </c>
      <c r="M46" s="97">
        <v>0</v>
      </c>
      <c r="N46" s="51">
        <f>N24/N33</f>
        <v>0.10760233918128655</v>
      </c>
    </row>
    <row r="47" spans="1:14" x14ac:dyDescent="0.2">
      <c r="A47" s="103" t="s">
        <v>68</v>
      </c>
      <c r="B47" s="108">
        <v>72.459999999999994</v>
      </c>
      <c r="C47" s="108">
        <v>73.53</v>
      </c>
      <c r="D47" s="108">
        <v>89.25</v>
      </c>
      <c r="E47" s="108">
        <v>134.94</v>
      </c>
      <c r="F47" s="108">
        <v>185.19</v>
      </c>
      <c r="G47" s="108">
        <v>117.65</v>
      </c>
      <c r="H47" s="108">
        <v>109.35</v>
      </c>
      <c r="I47" s="108">
        <v>144.22999999999999</v>
      </c>
      <c r="J47" s="108">
        <v>170.37</v>
      </c>
      <c r="K47" s="108">
        <v>150</v>
      </c>
      <c r="L47" s="108">
        <v>138.54</v>
      </c>
      <c r="M47" s="108">
        <v>0</v>
      </c>
      <c r="N47" s="109">
        <f>N27/N36*100</f>
        <v>138.83690708252109</v>
      </c>
    </row>
    <row r="48" spans="1:14" x14ac:dyDescent="0.2">
      <c r="A48" s="48" t="s">
        <v>63</v>
      </c>
      <c r="B48" s="94">
        <v>0.04</v>
      </c>
      <c r="C48" s="94">
        <v>0.04</v>
      </c>
      <c r="D48" s="94">
        <v>0.06</v>
      </c>
      <c r="E48" s="94">
        <v>0.06</v>
      </c>
      <c r="F48" s="94">
        <v>0.13</v>
      </c>
      <c r="G48" s="94">
        <v>0.09</v>
      </c>
      <c r="H48" s="94">
        <v>0.06</v>
      </c>
      <c r="I48" s="94">
        <v>0.1</v>
      </c>
      <c r="J48" s="94">
        <v>0.09</v>
      </c>
      <c r="K48" s="94">
        <v>0.09</v>
      </c>
      <c r="L48" s="94">
        <v>0.09</v>
      </c>
      <c r="M48" s="94">
        <v>0</v>
      </c>
      <c r="N48" s="95">
        <f>N28/N37</f>
        <v>7.7277211443604082E-2</v>
      </c>
    </row>
    <row r="49" spans="1:14" ht="13.5" thickBot="1" x14ac:dyDescent="0.25">
      <c r="A49" s="25" t="s">
        <v>69</v>
      </c>
      <c r="B49" s="110">
        <v>88</v>
      </c>
      <c r="C49" s="110">
        <v>88</v>
      </c>
      <c r="D49" s="110">
        <v>104</v>
      </c>
      <c r="E49" s="110">
        <v>180</v>
      </c>
      <c r="F49" s="110">
        <v>161</v>
      </c>
      <c r="G49" s="110">
        <v>134</v>
      </c>
      <c r="H49" s="110">
        <v>142</v>
      </c>
      <c r="I49" s="110">
        <v>105</v>
      </c>
      <c r="J49" s="110">
        <v>170</v>
      </c>
      <c r="K49" s="110">
        <v>139</v>
      </c>
      <c r="L49" s="110">
        <v>88</v>
      </c>
      <c r="M49" s="110">
        <v>0</v>
      </c>
      <c r="N49" s="111">
        <f>N30/N39*100</f>
        <v>139.24200572352868</v>
      </c>
    </row>
    <row r="50" spans="1:14" ht="13.5" thickTop="1" x14ac:dyDescent="0.2">
      <c r="A50" s="102" t="s">
        <v>65</v>
      </c>
      <c r="B50" s="100"/>
      <c r="C50" s="100"/>
      <c r="D50" s="100"/>
      <c r="E50" s="100"/>
      <c r="F50" s="100"/>
      <c r="G50" s="100"/>
      <c r="H50" s="100"/>
      <c r="I50" s="100"/>
      <c r="J50" s="100"/>
      <c r="K50" s="100"/>
      <c r="L50" s="100"/>
      <c r="M50" s="100"/>
      <c r="N50" s="100"/>
    </row>
    <row r="51" spans="1:14" x14ac:dyDescent="0.2">
      <c r="L51" s="5" t="s">
        <v>25</v>
      </c>
    </row>
  </sheetData>
  <sheetProtection password="CC2E" sheet="1" objects="1" scenarios="1"/>
  <hyperlinks>
    <hyperlink ref="L51" location="'Table of Contents (2)'!A1" display="Table of Contents"/>
  </hyperlinks>
  <pageMargins left="0.25" right="0.25" top="0.75" bottom="0.75" header="0.3" footer="0.3"/>
  <pageSetup scale="75" orientation="landscape" verticalDpi="0" r:id="rId1"/>
  <headerFooter alignWithMargins="0">
    <oddFooter>&amp;C&amp;F
&amp;P  of  &amp;N</oddFooter>
    <firstFooter>&amp;C&amp;P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94"/>
  <sheetViews>
    <sheetView showGridLines="0" showRowColHeaders="0" tabSelected="1" zoomScale="90" zoomScaleNormal="90" workbookViewId="0">
      <selection activeCell="A61" sqref="A61"/>
    </sheetView>
  </sheetViews>
  <sheetFormatPr defaultRowHeight="12.75" x14ac:dyDescent="0.2"/>
  <cols>
    <col min="1" max="1" width="27.7109375" style="7" customWidth="1"/>
    <col min="2" max="13" width="10.7109375" style="7" customWidth="1"/>
    <col min="14" max="14" width="12.7109375" style="7" customWidth="1"/>
    <col min="15" max="16384" width="9.140625" style="7"/>
  </cols>
  <sheetData>
    <row r="2" spans="1:14" ht="18" x14ac:dyDescent="0.25">
      <c r="A2" s="42" t="s">
        <v>1</v>
      </c>
      <c r="B2" s="38"/>
      <c r="C2" s="38"/>
      <c r="D2" s="41"/>
      <c r="E2" s="41"/>
      <c r="F2" s="75" t="s">
        <v>85</v>
      </c>
      <c r="G2" s="43"/>
      <c r="J2" s="40"/>
      <c r="K2" s="76" t="s">
        <v>86</v>
      </c>
      <c r="L2" s="40"/>
      <c r="M2" s="40"/>
    </row>
    <row r="3" spans="1:14" x14ac:dyDescent="0.2">
      <c r="J3" s="39"/>
      <c r="K3" s="39" t="s">
        <v>87</v>
      </c>
      <c r="L3" s="39"/>
    </row>
    <row r="4" spans="1:14" ht="15.75" x14ac:dyDescent="0.25">
      <c r="B4" s="37"/>
      <c r="C4" s="37"/>
      <c r="F4" s="101">
        <v>2018</v>
      </c>
      <c r="G4" s="36"/>
      <c r="H4" s="35"/>
      <c r="I4" s="35"/>
      <c r="J4" s="35"/>
    </row>
    <row r="5" spans="1:14" ht="15.75" thickBot="1" x14ac:dyDescent="0.25">
      <c r="A5" s="58" t="s">
        <v>97</v>
      </c>
      <c r="B5" s="55" t="s">
        <v>10</v>
      </c>
      <c r="C5" s="55" t="s">
        <v>11</v>
      </c>
      <c r="D5" s="55" t="s">
        <v>12</v>
      </c>
      <c r="E5" s="55" t="s">
        <v>13</v>
      </c>
      <c r="F5" s="55" t="s">
        <v>14</v>
      </c>
      <c r="G5" s="55" t="s">
        <v>15</v>
      </c>
      <c r="H5" s="55" t="s">
        <v>16</v>
      </c>
      <c r="I5" s="55" t="s">
        <v>17</v>
      </c>
      <c r="J5" s="55" t="s">
        <v>18</v>
      </c>
      <c r="K5" s="55" t="s">
        <v>22</v>
      </c>
      <c r="L5" s="55" t="s">
        <v>19</v>
      </c>
      <c r="M5" s="55" t="s">
        <v>20</v>
      </c>
      <c r="N5" s="55" t="s">
        <v>21</v>
      </c>
    </row>
    <row r="6" spans="1:14" ht="13.5" thickTop="1" x14ac:dyDescent="0.2">
      <c r="A6" s="52" t="s">
        <v>3</v>
      </c>
      <c r="B6" s="56">
        <v>8643</v>
      </c>
      <c r="C6" s="56">
        <v>598</v>
      </c>
      <c r="D6" s="56">
        <v>7030</v>
      </c>
      <c r="E6" s="56">
        <v>4000</v>
      </c>
      <c r="F6" s="56">
        <v>32577</v>
      </c>
      <c r="G6" s="56">
        <v>11200</v>
      </c>
      <c r="H6" s="56">
        <v>35529</v>
      </c>
      <c r="I6" s="56">
        <v>31869</v>
      </c>
      <c r="J6" s="56">
        <v>10754</v>
      </c>
      <c r="K6" s="56">
        <v>16919</v>
      </c>
      <c r="L6" s="56">
        <v>8012</v>
      </c>
      <c r="M6" s="56">
        <v>0</v>
      </c>
      <c r="N6" s="57">
        <f>SUM(B6:M6)</f>
        <v>167131</v>
      </c>
    </row>
    <row r="7" spans="1:14" x14ac:dyDescent="0.2">
      <c r="A7" s="34" t="s">
        <v>4</v>
      </c>
      <c r="B7" s="44">
        <v>6578</v>
      </c>
      <c r="C7" s="44">
        <v>5849</v>
      </c>
      <c r="D7" s="44">
        <v>8532</v>
      </c>
      <c r="E7" s="44">
        <v>21147</v>
      </c>
      <c r="F7" s="44">
        <v>24343</v>
      </c>
      <c r="G7" s="44">
        <v>24255</v>
      </c>
      <c r="H7" s="44">
        <v>20766</v>
      </c>
      <c r="I7" s="44">
        <v>15489</v>
      </c>
      <c r="J7" s="44">
        <v>13327</v>
      </c>
      <c r="K7" s="44">
        <v>17484</v>
      </c>
      <c r="L7" s="44">
        <v>8290</v>
      </c>
      <c r="M7" s="44">
        <v>1063</v>
      </c>
      <c r="N7" s="45">
        <f>SUM(B7:M7)</f>
        <v>167123</v>
      </c>
    </row>
    <row r="8" spans="1:14" x14ac:dyDescent="0.2">
      <c r="A8" s="48" t="s">
        <v>55</v>
      </c>
      <c r="B8" s="60">
        <v>10608</v>
      </c>
      <c r="C8" s="60">
        <v>9532</v>
      </c>
      <c r="D8" s="60">
        <v>14403</v>
      </c>
      <c r="E8" s="60">
        <v>36478</v>
      </c>
      <c r="F8" s="60">
        <v>42597</v>
      </c>
      <c r="G8" s="60">
        <v>43233</v>
      </c>
      <c r="H8" s="60">
        <v>37634</v>
      </c>
      <c r="I8" s="60">
        <v>28880</v>
      </c>
      <c r="J8" s="60">
        <v>25493</v>
      </c>
      <c r="K8" s="60">
        <v>34693</v>
      </c>
      <c r="L8" s="60">
        <v>17175</v>
      </c>
      <c r="M8" s="60">
        <v>2274</v>
      </c>
      <c r="N8" s="59">
        <f>SUM(B8:M8)</f>
        <v>303000</v>
      </c>
    </row>
    <row r="9" spans="1:14" x14ac:dyDescent="0.2">
      <c r="A9" s="34" t="s">
        <v>5</v>
      </c>
      <c r="B9" s="88">
        <v>1.31</v>
      </c>
      <c r="C9" s="88">
        <v>0.1</v>
      </c>
      <c r="D9" s="88">
        <v>0.82</v>
      </c>
      <c r="E9" s="88">
        <v>0.19</v>
      </c>
      <c r="F9" s="88">
        <v>1.34</v>
      </c>
      <c r="G9" s="88">
        <v>0.46</v>
      </c>
      <c r="H9" s="88">
        <v>1.71</v>
      </c>
      <c r="I9" s="88">
        <v>2.06</v>
      </c>
      <c r="J9" s="88">
        <v>0.81</v>
      </c>
      <c r="K9" s="88">
        <v>0.97</v>
      </c>
      <c r="L9" s="88">
        <v>0.97</v>
      </c>
      <c r="M9" s="88">
        <v>0</v>
      </c>
      <c r="N9" s="89">
        <f>N6/N7</f>
        <v>1.0000478689348564</v>
      </c>
    </row>
    <row r="10" spans="1:14" x14ac:dyDescent="0.2">
      <c r="A10" s="48" t="s">
        <v>6</v>
      </c>
      <c r="B10" s="90">
        <v>8643</v>
      </c>
      <c r="C10" s="90">
        <v>19623</v>
      </c>
      <c r="D10" s="90">
        <v>7030</v>
      </c>
      <c r="E10" s="90">
        <v>66612</v>
      </c>
      <c r="F10" s="90">
        <v>49017</v>
      </c>
      <c r="G10" s="90">
        <v>45303</v>
      </c>
      <c r="H10" s="90">
        <v>115885</v>
      </c>
      <c r="I10" s="90">
        <v>49039</v>
      </c>
      <c r="J10" s="90">
        <v>25906</v>
      </c>
      <c r="K10" s="90">
        <v>87217</v>
      </c>
      <c r="L10" s="90">
        <v>31432</v>
      </c>
      <c r="M10" s="90">
        <v>0</v>
      </c>
      <c r="N10" s="91">
        <f>SUM(B10:M10)</f>
        <v>505707</v>
      </c>
    </row>
    <row r="11" spans="1:14" x14ac:dyDescent="0.2">
      <c r="A11" s="34" t="s">
        <v>7</v>
      </c>
      <c r="B11" s="92">
        <v>0</v>
      </c>
      <c r="C11" s="92">
        <v>19025</v>
      </c>
      <c r="D11" s="92">
        <v>0</v>
      </c>
      <c r="E11" s="92">
        <v>62612</v>
      </c>
      <c r="F11" s="92">
        <v>16440</v>
      </c>
      <c r="G11" s="92">
        <v>34103</v>
      </c>
      <c r="H11" s="92">
        <v>80356</v>
      </c>
      <c r="I11" s="92">
        <v>17170</v>
      </c>
      <c r="J11" s="92">
        <v>15152</v>
      </c>
      <c r="K11" s="92">
        <v>70298</v>
      </c>
      <c r="L11" s="92">
        <v>23420</v>
      </c>
      <c r="M11" s="92">
        <v>0</v>
      </c>
      <c r="N11" s="93">
        <f>SUM(B11:M11)</f>
        <v>338576</v>
      </c>
    </row>
    <row r="12" spans="1:14" x14ac:dyDescent="0.2">
      <c r="A12" s="48" t="s">
        <v>8</v>
      </c>
      <c r="B12" s="94">
        <v>1</v>
      </c>
      <c r="C12" s="94">
        <v>0.03</v>
      </c>
      <c r="D12" s="94">
        <v>1</v>
      </c>
      <c r="E12" s="94">
        <v>0.06</v>
      </c>
      <c r="F12" s="94">
        <v>0.66</v>
      </c>
      <c r="G12" s="94">
        <v>0.25</v>
      </c>
      <c r="H12" s="94">
        <v>0.31</v>
      </c>
      <c r="I12" s="94">
        <v>0.65</v>
      </c>
      <c r="J12" s="94">
        <v>0.42</v>
      </c>
      <c r="K12" s="94">
        <v>0.19</v>
      </c>
      <c r="L12" s="94">
        <v>0.25</v>
      </c>
      <c r="M12" s="94">
        <v>0</v>
      </c>
      <c r="N12" s="95">
        <f>N6/N10</f>
        <v>0.33048978954216574</v>
      </c>
    </row>
    <row r="13" spans="1:14" ht="13.5" thickBot="1" x14ac:dyDescent="0.25">
      <c r="A13" s="25" t="s">
        <v>9</v>
      </c>
      <c r="B13" s="86">
        <v>481</v>
      </c>
      <c r="C13" s="86">
        <v>8593</v>
      </c>
      <c r="D13" s="86">
        <v>0</v>
      </c>
      <c r="E13" s="86">
        <v>8189</v>
      </c>
      <c r="F13" s="86">
        <v>11455</v>
      </c>
      <c r="G13" s="86">
        <v>8671</v>
      </c>
      <c r="H13" s="86">
        <v>0</v>
      </c>
      <c r="I13" s="86">
        <v>7274</v>
      </c>
      <c r="J13" s="86">
        <v>8265</v>
      </c>
      <c r="K13" s="86">
        <v>26861</v>
      </c>
      <c r="L13" s="86">
        <v>4489</v>
      </c>
      <c r="M13" s="86">
        <v>0</v>
      </c>
      <c r="N13" s="87">
        <f>SUM(B13:M13)</f>
        <v>84278</v>
      </c>
    </row>
    <row r="14" spans="1:14" ht="16.5" thickTop="1" thickBot="1" x14ac:dyDescent="0.25">
      <c r="A14" s="47" t="s">
        <v>89</v>
      </c>
    </row>
    <row r="15" spans="1:14" ht="13.5" thickTop="1" x14ac:dyDescent="0.2">
      <c r="A15" s="52" t="s">
        <v>3</v>
      </c>
      <c r="B15" s="56">
        <v>99349</v>
      </c>
      <c r="C15" s="56">
        <v>109132</v>
      </c>
      <c r="D15" s="56">
        <v>141644</v>
      </c>
      <c r="E15" s="56">
        <v>209717</v>
      </c>
      <c r="F15" s="56">
        <v>220657</v>
      </c>
      <c r="G15" s="56">
        <v>304885</v>
      </c>
      <c r="H15" s="56">
        <v>178159</v>
      </c>
      <c r="I15" s="56">
        <v>92269</v>
      </c>
      <c r="J15" s="56">
        <v>269368</v>
      </c>
      <c r="K15" s="56">
        <v>299834</v>
      </c>
      <c r="L15" s="56">
        <v>164442</v>
      </c>
      <c r="M15" s="56">
        <v>580</v>
      </c>
      <c r="N15" s="57">
        <f>SUM(B15:M15)</f>
        <v>2090036</v>
      </c>
    </row>
    <row r="16" spans="1:14" x14ac:dyDescent="0.2">
      <c r="A16" s="34" t="s">
        <v>4</v>
      </c>
      <c r="B16" s="44">
        <v>195316</v>
      </c>
      <c r="C16" s="44">
        <v>188120</v>
      </c>
      <c r="D16" s="44">
        <v>213919</v>
      </c>
      <c r="E16" s="44">
        <v>233743</v>
      </c>
      <c r="F16" s="44">
        <v>299221</v>
      </c>
      <c r="G16" s="44">
        <v>274998</v>
      </c>
      <c r="H16" s="44">
        <v>259480</v>
      </c>
      <c r="I16" s="44">
        <v>201945</v>
      </c>
      <c r="J16" s="44">
        <v>283479</v>
      </c>
      <c r="K16" s="44">
        <v>374729</v>
      </c>
      <c r="L16" s="44">
        <v>194644</v>
      </c>
      <c r="M16" s="44">
        <v>95340</v>
      </c>
      <c r="N16" s="45">
        <f>SUM(B16:M16)</f>
        <v>2814934</v>
      </c>
    </row>
    <row r="17" spans="1:14" x14ac:dyDescent="0.2">
      <c r="A17" s="48" t="s">
        <v>55</v>
      </c>
      <c r="B17" s="60">
        <v>267586</v>
      </c>
      <c r="C17" s="60">
        <v>262616</v>
      </c>
      <c r="D17" s="60">
        <v>318769</v>
      </c>
      <c r="E17" s="60">
        <v>360931</v>
      </c>
      <c r="F17" s="60">
        <v>475269</v>
      </c>
      <c r="G17" s="60">
        <v>450460</v>
      </c>
      <c r="H17" s="60">
        <v>439239</v>
      </c>
      <c r="I17" s="60">
        <v>326438</v>
      </c>
      <c r="J17" s="60">
        <v>435042</v>
      </c>
      <c r="K17" s="60">
        <v>587635</v>
      </c>
      <c r="L17" s="60">
        <v>307410</v>
      </c>
      <c r="M17" s="60">
        <v>136664</v>
      </c>
      <c r="N17" s="59">
        <f>SUM(B17:M17)</f>
        <v>4368059</v>
      </c>
    </row>
    <row r="18" spans="1:14" x14ac:dyDescent="0.2">
      <c r="A18" s="34" t="s">
        <v>5</v>
      </c>
      <c r="B18" s="88">
        <v>0.51</v>
      </c>
      <c r="C18" s="88">
        <v>0.57999999999999996</v>
      </c>
      <c r="D18" s="88">
        <v>0.66</v>
      </c>
      <c r="E18" s="88">
        <v>0.9</v>
      </c>
      <c r="F18" s="88">
        <v>0.74</v>
      </c>
      <c r="G18" s="88">
        <v>1.1100000000000001</v>
      </c>
      <c r="H18" s="88">
        <v>0.69</v>
      </c>
      <c r="I18" s="88">
        <v>0.46</v>
      </c>
      <c r="J18" s="88">
        <v>0.95</v>
      </c>
      <c r="K18" s="88">
        <v>0.8</v>
      </c>
      <c r="L18" s="88">
        <v>0.84</v>
      </c>
      <c r="M18" s="88">
        <v>0.01</v>
      </c>
      <c r="N18" s="89">
        <f>N15/N16</f>
        <v>0.74248135125015369</v>
      </c>
    </row>
    <row r="19" spans="1:14" x14ac:dyDescent="0.2">
      <c r="A19" s="48" t="s">
        <v>6</v>
      </c>
      <c r="B19" s="90">
        <v>280862</v>
      </c>
      <c r="C19" s="90">
        <v>285334</v>
      </c>
      <c r="D19" s="90">
        <v>739918</v>
      </c>
      <c r="E19" s="90">
        <v>953894</v>
      </c>
      <c r="F19" s="90">
        <v>883749</v>
      </c>
      <c r="G19" s="90">
        <v>1337865</v>
      </c>
      <c r="H19" s="90">
        <v>1295406</v>
      </c>
      <c r="I19" s="90">
        <v>549171</v>
      </c>
      <c r="J19" s="90">
        <v>709670</v>
      </c>
      <c r="K19" s="90">
        <v>1162694</v>
      </c>
      <c r="L19" s="90">
        <v>617468</v>
      </c>
      <c r="M19" s="90">
        <v>202611</v>
      </c>
      <c r="N19" s="91">
        <f>SUM(B19:M19)</f>
        <v>9018642</v>
      </c>
    </row>
    <row r="20" spans="1:14" x14ac:dyDescent="0.2">
      <c r="A20" s="34" t="s">
        <v>7</v>
      </c>
      <c r="B20" s="92">
        <v>181513</v>
      </c>
      <c r="C20" s="92">
        <v>176202</v>
      </c>
      <c r="D20" s="92">
        <v>598274</v>
      </c>
      <c r="E20" s="92">
        <v>744177</v>
      </c>
      <c r="F20" s="92">
        <v>663092</v>
      </c>
      <c r="G20" s="92">
        <v>1032980</v>
      </c>
      <c r="H20" s="92">
        <v>1117247</v>
      </c>
      <c r="I20" s="92">
        <v>456902</v>
      </c>
      <c r="J20" s="92">
        <v>440302</v>
      </c>
      <c r="K20" s="92">
        <v>862860</v>
      </c>
      <c r="L20" s="92">
        <v>453026</v>
      </c>
      <c r="M20" s="92">
        <v>202031</v>
      </c>
      <c r="N20" s="93">
        <f>SUM(B20:M20)</f>
        <v>6928606</v>
      </c>
    </row>
    <row r="21" spans="1:14" x14ac:dyDescent="0.2">
      <c r="A21" s="48" t="s">
        <v>8</v>
      </c>
      <c r="B21" s="94">
        <v>0.35</v>
      </c>
      <c r="C21" s="94">
        <v>0.38</v>
      </c>
      <c r="D21" s="94">
        <v>0.19</v>
      </c>
      <c r="E21" s="94">
        <v>0.22</v>
      </c>
      <c r="F21" s="94">
        <v>0.25</v>
      </c>
      <c r="G21" s="94">
        <v>0.23</v>
      </c>
      <c r="H21" s="94">
        <v>0.14000000000000001</v>
      </c>
      <c r="I21" s="94">
        <v>0.17</v>
      </c>
      <c r="J21" s="94">
        <v>0.38</v>
      </c>
      <c r="K21" s="94">
        <v>0.26</v>
      </c>
      <c r="L21" s="94">
        <v>0.27</v>
      </c>
      <c r="M21" s="94">
        <v>0</v>
      </c>
      <c r="N21" s="95">
        <f>N15/N19</f>
        <v>0.23174619859619663</v>
      </c>
    </row>
    <row r="22" spans="1:14" ht="13.5" thickBot="1" x14ac:dyDescent="0.25">
      <c r="A22" s="25" t="s">
        <v>9</v>
      </c>
      <c r="B22" s="86">
        <v>134307</v>
      </c>
      <c r="C22" s="86">
        <v>82964</v>
      </c>
      <c r="D22" s="86">
        <v>74717</v>
      </c>
      <c r="E22" s="86">
        <v>106038</v>
      </c>
      <c r="F22" s="86">
        <v>89601</v>
      </c>
      <c r="G22" s="86">
        <v>56053</v>
      </c>
      <c r="H22" s="86">
        <v>147396</v>
      </c>
      <c r="I22" s="86">
        <v>67686</v>
      </c>
      <c r="J22" s="86">
        <v>116112</v>
      </c>
      <c r="K22" s="86">
        <v>201830</v>
      </c>
      <c r="L22" s="86">
        <v>77999</v>
      </c>
      <c r="M22" s="86">
        <v>35344</v>
      </c>
      <c r="N22" s="87">
        <f>SUM(B22:M22)</f>
        <v>1190047</v>
      </c>
    </row>
    <row r="23" spans="1:14" ht="16.5" thickTop="1" thickBot="1" x14ac:dyDescent="0.25">
      <c r="A23" s="47" t="s">
        <v>98</v>
      </c>
      <c r="B23" s="30"/>
      <c r="C23" s="30"/>
      <c r="D23" s="30"/>
      <c r="E23" s="30"/>
      <c r="F23" s="46"/>
      <c r="G23" s="46"/>
    </row>
    <row r="24" spans="1:14" ht="13.5" thickTop="1" x14ac:dyDescent="0.2">
      <c r="A24" s="52" t="s">
        <v>56</v>
      </c>
      <c r="B24" s="56">
        <v>1</v>
      </c>
      <c r="C24" s="56">
        <v>1</v>
      </c>
      <c r="D24" s="56">
        <v>1</v>
      </c>
      <c r="E24" s="56">
        <v>1</v>
      </c>
      <c r="F24" s="56">
        <v>9</v>
      </c>
      <c r="G24" s="56">
        <v>7</v>
      </c>
      <c r="H24" s="56">
        <v>6</v>
      </c>
      <c r="I24" s="56">
        <v>3</v>
      </c>
      <c r="J24" s="56">
        <v>5</v>
      </c>
      <c r="K24" s="56">
        <v>4</v>
      </c>
      <c r="L24" s="56">
        <v>2</v>
      </c>
      <c r="M24" s="56">
        <v>0</v>
      </c>
      <c r="N24" s="57">
        <f>SUM(B24:M24)</f>
        <v>40</v>
      </c>
    </row>
    <row r="25" spans="1:14" x14ac:dyDescent="0.2">
      <c r="A25" s="34" t="s">
        <v>4</v>
      </c>
      <c r="B25" s="44">
        <v>2</v>
      </c>
      <c r="C25" s="44">
        <v>2</v>
      </c>
      <c r="D25" s="44">
        <v>3</v>
      </c>
      <c r="E25" s="44">
        <v>4</v>
      </c>
      <c r="F25" s="44">
        <v>5</v>
      </c>
      <c r="G25" s="44">
        <v>5</v>
      </c>
      <c r="H25" s="44">
        <v>3</v>
      </c>
      <c r="I25" s="44">
        <v>2</v>
      </c>
      <c r="J25" s="44">
        <v>4</v>
      </c>
      <c r="K25" s="44">
        <v>4</v>
      </c>
      <c r="L25" s="44">
        <v>2</v>
      </c>
      <c r="M25" s="44">
        <v>0</v>
      </c>
      <c r="N25" s="45">
        <f>SUM(B25:M25)</f>
        <v>36</v>
      </c>
    </row>
    <row r="26" spans="1:14" x14ac:dyDescent="0.2">
      <c r="A26" s="48" t="s">
        <v>55</v>
      </c>
      <c r="B26" s="60">
        <v>8</v>
      </c>
      <c r="C26" s="60">
        <v>10</v>
      </c>
      <c r="D26" s="60">
        <v>15</v>
      </c>
      <c r="E26" s="60">
        <v>21</v>
      </c>
      <c r="F26" s="60">
        <v>31</v>
      </c>
      <c r="G26" s="60">
        <v>31</v>
      </c>
      <c r="H26" s="60">
        <v>21</v>
      </c>
      <c r="I26" s="60">
        <v>13</v>
      </c>
      <c r="J26" s="60">
        <v>30</v>
      </c>
      <c r="K26" s="60">
        <v>29</v>
      </c>
      <c r="L26" s="60">
        <v>15</v>
      </c>
      <c r="M26" s="60">
        <v>4</v>
      </c>
      <c r="N26" s="59">
        <f>SUM(B26:M26)</f>
        <v>228</v>
      </c>
    </row>
    <row r="27" spans="1:14" x14ac:dyDescent="0.2">
      <c r="A27" s="34" t="s">
        <v>5</v>
      </c>
      <c r="B27" s="88">
        <v>0.5</v>
      </c>
      <c r="C27" s="88">
        <v>0.5</v>
      </c>
      <c r="D27" s="88">
        <v>0.33</v>
      </c>
      <c r="E27" s="88">
        <v>0.25</v>
      </c>
      <c r="F27" s="88">
        <v>1.8</v>
      </c>
      <c r="G27" s="88">
        <v>1.4</v>
      </c>
      <c r="H27" s="88">
        <v>2</v>
      </c>
      <c r="I27" s="88">
        <v>1.5</v>
      </c>
      <c r="J27" s="88">
        <v>1.25</v>
      </c>
      <c r="K27" s="88">
        <v>1</v>
      </c>
      <c r="L27" s="88">
        <v>1</v>
      </c>
      <c r="M27" s="88">
        <v>0</v>
      </c>
      <c r="N27" s="89">
        <f>IF(N25=0,N24/1,N24/N25)</f>
        <v>1.1111111111111112</v>
      </c>
    </row>
    <row r="28" spans="1:14" x14ac:dyDescent="0.2">
      <c r="A28" s="48" t="s">
        <v>57</v>
      </c>
      <c r="B28" s="90">
        <v>1</v>
      </c>
      <c r="C28" s="90">
        <v>5</v>
      </c>
      <c r="D28" s="90">
        <v>1</v>
      </c>
      <c r="E28" s="90">
        <v>10</v>
      </c>
      <c r="F28" s="90">
        <v>16</v>
      </c>
      <c r="G28" s="90">
        <v>13</v>
      </c>
      <c r="H28" s="90">
        <v>19</v>
      </c>
      <c r="I28" s="90">
        <v>5</v>
      </c>
      <c r="J28" s="90">
        <v>10</v>
      </c>
      <c r="K28" s="90">
        <v>14</v>
      </c>
      <c r="L28" s="90">
        <v>5</v>
      </c>
      <c r="M28" s="90">
        <v>0</v>
      </c>
      <c r="N28" s="91">
        <f>SUM(B28:M28)</f>
        <v>99</v>
      </c>
    </row>
    <row r="29" spans="1:14" x14ac:dyDescent="0.2">
      <c r="A29" s="34" t="s">
        <v>58</v>
      </c>
      <c r="B29" s="92">
        <v>0</v>
      </c>
      <c r="C29" s="92">
        <v>4</v>
      </c>
      <c r="D29" s="92">
        <v>0</v>
      </c>
      <c r="E29" s="92">
        <v>9</v>
      </c>
      <c r="F29" s="92">
        <v>7</v>
      </c>
      <c r="G29" s="92">
        <v>6</v>
      </c>
      <c r="H29" s="92">
        <v>13</v>
      </c>
      <c r="I29" s="92">
        <v>2</v>
      </c>
      <c r="J29" s="92">
        <v>5</v>
      </c>
      <c r="K29" s="92">
        <v>10</v>
      </c>
      <c r="L29" s="92">
        <v>3</v>
      </c>
      <c r="M29" s="92">
        <v>0</v>
      </c>
      <c r="N29" s="93">
        <f>SUM(B29:M29)</f>
        <v>59</v>
      </c>
    </row>
    <row r="30" spans="1:14" x14ac:dyDescent="0.2">
      <c r="A30" s="48" t="s">
        <v>8</v>
      </c>
      <c r="B30" s="94">
        <v>1</v>
      </c>
      <c r="C30" s="94">
        <v>0.2</v>
      </c>
      <c r="D30" s="94">
        <v>1</v>
      </c>
      <c r="E30" s="94">
        <v>0.1</v>
      </c>
      <c r="F30" s="94">
        <v>0.56000000000000005</v>
      </c>
      <c r="G30" s="94">
        <v>0.54</v>
      </c>
      <c r="H30" s="94">
        <v>0.32</v>
      </c>
      <c r="I30" s="94">
        <v>0.6</v>
      </c>
      <c r="J30" s="94">
        <v>0.5</v>
      </c>
      <c r="K30" s="94">
        <v>0.28999999999999998</v>
      </c>
      <c r="L30" s="94">
        <v>0.4</v>
      </c>
      <c r="M30" s="94">
        <v>0</v>
      </c>
      <c r="N30" s="95">
        <f>N24/N28</f>
        <v>0.40404040404040403</v>
      </c>
    </row>
    <row r="31" spans="1:14" ht="13.5" thickBot="1" x14ac:dyDescent="0.25">
      <c r="A31" s="25" t="s">
        <v>59</v>
      </c>
      <c r="B31" s="86">
        <v>1</v>
      </c>
      <c r="C31" s="86">
        <v>4</v>
      </c>
      <c r="D31" s="86">
        <v>0</v>
      </c>
      <c r="E31" s="86">
        <v>5</v>
      </c>
      <c r="F31" s="86">
        <v>8</v>
      </c>
      <c r="G31" s="86">
        <v>6</v>
      </c>
      <c r="H31" s="86">
        <v>0</v>
      </c>
      <c r="I31" s="86">
        <v>3</v>
      </c>
      <c r="J31" s="86">
        <v>4</v>
      </c>
      <c r="K31" s="86">
        <v>8</v>
      </c>
      <c r="L31" s="86">
        <v>2</v>
      </c>
      <c r="M31" s="86">
        <v>0</v>
      </c>
      <c r="N31" s="87">
        <f>SUM(B31:M31)</f>
        <v>41</v>
      </c>
    </row>
    <row r="32" spans="1:14" ht="16.5" thickTop="1" thickBot="1" x14ac:dyDescent="0.25">
      <c r="A32" s="47" t="s">
        <v>91</v>
      </c>
    </row>
    <row r="33" spans="1:14" ht="13.5" thickTop="1" x14ac:dyDescent="0.2">
      <c r="A33" s="52" t="s">
        <v>56</v>
      </c>
      <c r="B33" s="56">
        <v>15</v>
      </c>
      <c r="C33" s="56">
        <v>18</v>
      </c>
      <c r="D33" s="56">
        <v>33</v>
      </c>
      <c r="E33" s="56">
        <v>38</v>
      </c>
      <c r="F33" s="56">
        <v>40</v>
      </c>
      <c r="G33" s="56">
        <v>50</v>
      </c>
      <c r="H33" s="56">
        <v>32</v>
      </c>
      <c r="I33" s="56">
        <v>15</v>
      </c>
      <c r="J33" s="56">
        <v>35</v>
      </c>
      <c r="K33" s="56">
        <v>42</v>
      </c>
      <c r="L33" s="56">
        <v>31</v>
      </c>
      <c r="M33" s="56">
        <v>1</v>
      </c>
      <c r="N33" s="57">
        <f>SUM(B33:M33)</f>
        <v>350</v>
      </c>
    </row>
    <row r="34" spans="1:14" x14ac:dyDescent="0.2">
      <c r="A34" s="34" t="s">
        <v>4</v>
      </c>
      <c r="B34" s="44">
        <v>40</v>
      </c>
      <c r="C34" s="44">
        <v>42</v>
      </c>
      <c r="D34" s="44">
        <v>49</v>
      </c>
      <c r="E34" s="44">
        <v>57</v>
      </c>
      <c r="F34" s="44">
        <v>56</v>
      </c>
      <c r="G34" s="44">
        <v>58</v>
      </c>
      <c r="H34" s="44">
        <v>44</v>
      </c>
      <c r="I34" s="44">
        <v>33</v>
      </c>
      <c r="J34" s="44">
        <v>51</v>
      </c>
      <c r="K34" s="44">
        <v>54</v>
      </c>
      <c r="L34" s="44">
        <v>34</v>
      </c>
      <c r="M34" s="44">
        <v>14</v>
      </c>
      <c r="N34" s="45">
        <f>SUM(B34:M34)</f>
        <v>532</v>
      </c>
    </row>
    <row r="35" spans="1:14" x14ac:dyDescent="0.2">
      <c r="A35" s="48" t="s">
        <v>55</v>
      </c>
      <c r="B35" s="60">
        <v>240</v>
      </c>
      <c r="C35" s="60">
        <v>277</v>
      </c>
      <c r="D35" s="60">
        <v>326</v>
      </c>
      <c r="E35" s="60">
        <v>395</v>
      </c>
      <c r="F35" s="60">
        <v>410</v>
      </c>
      <c r="G35" s="60">
        <v>442</v>
      </c>
      <c r="H35" s="60">
        <v>338</v>
      </c>
      <c r="I35" s="60">
        <v>264</v>
      </c>
      <c r="J35" s="60">
        <v>426</v>
      </c>
      <c r="K35" s="60">
        <v>468</v>
      </c>
      <c r="L35" s="60">
        <v>318</v>
      </c>
      <c r="M35" s="60">
        <v>132</v>
      </c>
      <c r="N35" s="59">
        <f>SUM(B35:M35)</f>
        <v>4036</v>
      </c>
    </row>
    <row r="36" spans="1:14" x14ac:dyDescent="0.2">
      <c r="A36" s="34" t="s">
        <v>5</v>
      </c>
      <c r="B36" s="88">
        <v>0.38</v>
      </c>
      <c r="C36" s="88">
        <v>0.43</v>
      </c>
      <c r="D36" s="88">
        <v>0.67</v>
      </c>
      <c r="E36" s="88">
        <v>0.67</v>
      </c>
      <c r="F36" s="88">
        <v>0.71</v>
      </c>
      <c r="G36" s="88">
        <v>0.86</v>
      </c>
      <c r="H36" s="88">
        <v>0.73</v>
      </c>
      <c r="I36" s="88">
        <v>0.45</v>
      </c>
      <c r="J36" s="88">
        <v>0.69</v>
      </c>
      <c r="K36" s="88">
        <v>0.78</v>
      </c>
      <c r="L36" s="88">
        <v>0.91</v>
      </c>
      <c r="M36" s="88">
        <v>7.0000000000000007E-2</v>
      </c>
      <c r="N36" s="89">
        <f>IF(N34=0,N33/1,N33/N34)</f>
        <v>0.65789473684210531</v>
      </c>
    </row>
    <row r="37" spans="1:14" x14ac:dyDescent="0.2">
      <c r="A37" s="48" t="s">
        <v>57</v>
      </c>
      <c r="B37" s="90">
        <v>48</v>
      </c>
      <c r="C37" s="90">
        <v>68</v>
      </c>
      <c r="D37" s="90">
        <v>123</v>
      </c>
      <c r="E37" s="90">
        <v>162</v>
      </c>
      <c r="F37" s="90">
        <v>163</v>
      </c>
      <c r="G37" s="90">
        <v>164</v>
      </c>
      <c r="H37" s="90">
        <v>173</v>
      </c>
      <c r="I37" s="90">
        <v>69</v>
      </c>
      <c r="J37" s="90">
        <v>135</v>
      </c>
      <c r="K37" s="90">
        <v>185</v>
      </c>
      <c r="L37" s="90">
        <v>111</v>
      </c>
      <c r="M37" s="90">
        <v>10</v>
      </c>
      <c r="N37" s="91">
        <f>SUM(B37:M37)</f>
        <v>1411</v>
      </c>
    </row>
    <row r="38" spans="1:14" x14ac:dyDescent="0.2">
      <c r="A38" s="34" t="s">
        <v>58</v>
      </c>
      <c r="B38" s="92">
        <v>33</v>
      </c>
      <c r="C38" s="92">
        <v>50</v>
      </c>
      <c r="D38" s="92">
        <v>90</v>
      </c>
      <c r="E38" s="92">
        <v>124</v>
      </c>
      <c r="F38" s="92">
        <v>123</v>
      </c>
      <c r="G38" s="92">
        <v>114</v>
      </c>
      <c r="H38" s="92">
        <v>141</v>
      </c>
      <c r="I38" s="92">
        <v>54</v>
      </c>
      <c r="J38" s="92">
        <v>100</v>
      </c>
      <c r="K38" s="92">
        <v>143</v>
      </c>
      <c r="L38" s="92">
        <v>80</v>
      </c>
      <c r="M38" s="92">
        <v>9</v>
      </c>
      <c r="N38" s="93">
        <f>SUM(B38:M38)</f>
        <v>1061</v>
      </c>
    </row>
    <row r="39" spans="1:14" x14ac:dyDescent="0.2">
      <c r="A39" s="48" t="s">
        <v>8</v>
      </c>
      <c r="B39" s="94">
        <v>0.31</v>
      </c>
      <c r="C39" s="94">
        <v>0.26</v>
      </c>
      <c r="D39" s="94">
        <v>0.27</v>
      </c>
      <c r="E39" s="94">
        <v>0.23</v>
      </c>
      <c r="F39" s="94">
        <v>0.25</v>
      </c>
      <c r="G39" s="94">
        <v>0.3</v>
      </c>
      <c r="H39" s="94">
        <v>0.18</v>
      </c>
      <c r="I39" s="94">
        <v>0.22</v>
      </c>
      <c r="J39" s="94">
        <v>0.26</v>
      </c>
      <c r="K39" s="94">
        <v>0.23</v>
      </c>
      <c r="L39" s="94">
        <v>0.28000000000000003</v>
      </c>
      <c r="M39" s="94">
        <v>0.1</v>
      </c>
      <c r="N39" s="95">
        <f>N33/N37</f>
        <v>0.24805102763997164</v>
      </c>
    </row>
    <row r="40" spans="1:14" ht="13.5" thickBot="1" x14ac:dyDescent="0.25">
      <c r="A40" s="25" t="s">
        <v>59</v>
      </c>
      <c r="B40" s="86">
        <v>38</v>
      </c>
      <c r="C40" s="86">
        <v>47</v>
      </c>
      <c r="D40" s="86">
        <v>47</v>
      </c>
      <c r="E40" s="86">
        <v>73</v>
      </c>
      <c r="F40" s="86">
        <v>47</v>
      </c>
      <c r="G40" s="86">
        <v>44</v>
      </c>
      <c r="H40" s="86">
        <v>36</v>
      </c>
      <c r="I40" s="86">
        <v>18</v>
      </c>
      <c r="J40" s="86">
        <v>54</v>
      </c>
      <c r="K40" s="86">
        <v>69</v>
      </c>
      <c r="L40" s="86">
        <v>35</v>
      </c>
      <c r="M40" s="86">
        <v>6</v>
      </c>
      <c r="N40" s="87">
        <f>SUM(B40:M40)</f>
        <v>514</v>
      </c>
    </row>
    <row r="41" spans="1:14" ht="16.5" thickTop="1" thickBot="1" x14ac:dyDescent="0.25">
      <c r="A41" s="47" t="s">
        <v>92</v>
      </c>
    </row>
    <row r="42" spans="1:14" ht="13.5" thickTop="1" x14ac:dyDescent="0.2">
      <c r="A42" s="52" t="s">
        <v>78</v>
      </c>
      <c r="B42" s="98">
        <v>0.09</v>
      </c>
      <c r="C42" s="98">
        <v>0.01</v>
      </c>
      <c r="D42" s="98">
        <v>0.05</v>
      </c>
      <c r="E42" s="98">
        <v>0.02</v>
      </c>
      <c r="F42" s="98">
        <v>0.15</v>
      </c>
      <c r="G42" s="98">
        <v>0.04</v>
      </c>
      <c r="H42" s="98">
        <v>0.2</v>
      </c>
      <c r="I42" s="98">
        <v>0.35</v>
      </c>
      <c r="J42" s="98">
        <v>0.04</v>
      </c>
      <c r="K42" s="98">
        <v>0.06</v>
      </c>
      <c r="L42" s="98">
        <v>0.05</v>
      </c>
      <c r="M42" s="98">
        <v>0</v>
      </c>
      <c r="N42" s="99">
        <f>N6/N15</f>
        <v>7.9965608247896211E-2</v>
      </c>
    </row>
    <row r="43" spans="1:14" x14ac:dyDescent="0.2">
      <c r="A43" s="103" t="s">
        <v>66</v>
      </c>
      <c r="B43" s="104">
        <v>256.86</v>
      </c>
      <c r="C43" s="104">
        <v>17.239999999999998</v>
      </c>
      <c r="D43" s="104">
        <v>124.24</v>
      </c>
      <c r="E43" s="104">
        <v>21.11</v>
      </c>
      <c r="F43" s="104">
        <v>181.08</v>
      </c>
      <c r="G43" s="104">
        <v>41.44</v>
      </c>
      <c r="H43" s="104">
        <v>247.83</v>
      </c>
      <c r="I43" s="104">
        <v>447.83</v>
      </c>
      <c r="J43" s="104">
        <v>85.26</v>
      </c>
      <c r="K43" s="104">
        <v>121.25</v>
      </c>
      <c r="L43" s="104">
        <v>115.48</v>
      </c>
      <c r="M43" s="104">
        <v>0</v>
      </c>
      <c r="N43" s="105">
        <f>N9/N18*100</f>
        <v>134.68996456961847</v>
      </c>
    </row>
    <row r="44" spans="1:14" x14ac:dyDescent="0.2">
      <c r="A44" s="48" t="s">
        <v>62</v>
      </c>
      <c r="B44" s="94">
        <v>0.03</v>
      </c>
      <c r="C44" s="94">
        <v>7.0000000000000007E-2</v>
      </c>
      <c r="D44" s="94">
        <v>0.01</v>
      </c>
      <c r="E44" s="94">
        <v>7.0000000000000007E-2</v>
      </c>
      <c r="F44" s="94">
        <v>0.06</v>
      </c>
      <c r="G44" s="94">
        <v>0.03</v>
      </c>
      <c r="H44" s="94">
        <v>0.09</v>
      </c>
      <c r="I44" s="94">
        <v>0.09</v>
      </c>
      <c r="J44" s="94">
        <v>0.04</v>
      </c>
      <c r="K44" s="94">
        <v>0.08</v>
      </c>
      <c r="L44" s="94">
        <v>0.05</v>
      </c>
      <c r="M44" s="94">
        <v>0</v>
      </c>
      <c r="N44" s="95">
        <f>N10/N19</f>
        <v>5.6073519716161258E-2</v>
      </c>
    </row>
    <row r="45" spans="1:14" x14ac:dyDescent="0.2">
      <c r="A45" s="34" t="s">
        <v>67</v>
      </c>
      <c r="B45" s="106">
        <v>286</v>
      </c>
      <c r="C45" s="106">
        <v>8</v>
      </c>
      <c r="D45" s="106">
        <v>526</v>
      </c>
      <c r="E45" s="106">
        <v>27</v>
      </c>
      <c r="F45" s="106">
        <v>264</v>
      </c>
      <c r="G45" s="106">
        <v>109</v>
      </c>
      <c r="H45" s="106">
        <v>221</v>
      </c>
      <c r="I45" s="106">
        <v>382</v>
      </c>
      <c r="J45" s="106">
        <v>111</v>
      </c>
      <c r="K45" s="106">
        <v>73</v>
      </c>
      <c r="L45" s="106">
        <v>93</v>
      </c>
      <c r="M45" s="106">
        <v>0</v>
      </c>
      <c r="N45" s="107">
        <f>N12/N21*100</f>
        <v>142.60850514231032</v>
      </c>
    </row>
    <row r="46" spans="1:14" x14ac:dyDescent="0.2">
      <c r="A46" s="48" t="s">
        <v>79</v>
      </c>
      <c r="B46" s="97">
        <v>7.0000000000000007E-2</v>
      </c>
      <c r="C46" s="97">
        <v>0.06</v>
      </c>
      <c r="D46" s="97">
        <v>0.03</v>
      </c>
      <c r="E46" s="97">
        <v>0.03</v>
      </c>
      <c r="F46" s="97">
        <v>0.22</v>
      </c>
      <c r="G46" s="97">
        <v>0.14000000000000001</v>
      </c>
      <c r="H46" s="97">
        <v>0.19</v>
      </c>
      <c r="I46" s="97">
        <v>0.2</v>
      </c>
      <c r="J46" s="97">
        <v>0.14000000000000001</v>
      </c>
      <c r="K46" s="97">
        <v>0.1</v>
      </c>
      <c r="L46" s="97">
        <v>0.06</v>
      </c>
      <c r="M46" s="97">
        <v>0</v>
      </c>
      <c r="N46" s="51">
        <f>N24/N33</f>
        <v>0.11428571428571428</v>
      </c>
    </row>
    <row r="47" spans="1:14" x14ac:dyDescent="0.2">
      <c r="A47" s="103" t="s">
        <v>68</v>
      </c>
      <c r="B47" s="108">
        <v>131.58000000000001</v>
      </c>
      <c r="C47" s="108">
        <v>116.28</v>
      </c>
      <c r="D47" s="108">
        <v>49.25</v>
      </c>
      <c r="E47" s="108">
        <v>37.31</v>
      </c>
      <c r="F47" s="108">
        <v>253.52</v>
      </c>
      <c r="G47" s="108">
        <v>162.79</v>
      </c>
      <c r="H47" s="108">
        <v>273.97000000000003</v>
      </c>
      <c r="I47" s="108">
        <v>333.33</v>
      </c>
      <c r="J47" s="108">
        <v>181.16</v>
      </c>
      <c r="K47" s="108">
        <v>128.21</v>
      </c>
      <c r="L47" s="108">
        <v>109.89</v>
      </c>
      <c r="M47" s="108">
        <v>0</v>
      </c>
      <c r="N47" s="109">
        <f>N27/N36*100</f>
        <v>168.88888888888889</v>
      </c>
    </row>
    <row r="48" spans="1:14" x14ac:dyDescent="0.2">
      <c r="A48" s="48" t="s">
        <v>63</v>
      </c>
      <c r="B48" s="94">
        <v>0.02</v>
      </c>
      <c r="C48" s="94">
        <v>7.0000000000000007E-2</v>
      </c>
      <c r="D48" s="94">
        <v>0.01</v>
      </c>
      <c r="E48" s="94">
        <v>0.06</v>
      </c>
      <c r="F48" s="94">
        <v>0.1</v>
      </c>
      <c r="G48" s="94">
        <v>0.08</v>
      </c>
      <c r="H48" s="94">
        <v>0.11</v>
      </c>
      <c r="I48" s="94">
        <v>7.0000000000000007E-2</v>
      </c>
      <c r="J48" s="94">
        <v>7.0000000000000007E-2</v>
      </c>
      <c r="K48" s="94">
        <v>0.08</v>
      </c>
      <c r="L48" s="94">
        <v>0.05</v>
      </c>
      <c r="M48" s="94">
        <v>0</v>
      </c>
      <c r="N48" s="95">
        <f>N28/N37</f>
        <v>7.0163004961020556E-2</v>
      </c>
    </row>
    <row r="49" spans="1:14" ht="13.5" thickBot="1" x14ac:dyDescent="0.25">
      <c r="A49" s="25" t="s">
        <v>69</v>
      </c>
      <c r="B49" s="110">
        <v>323</v>
      </c>
      <c r="C49" s="110">
        <v>77</v>
      </c>
      <c r="D49" s="110">
        <v>370</v>
      </c>
      <c r="E49" s="110">
        <v>43</v>
      </c>
      <c r="F49" s="110">
        <v>224</v>
      </c>
      <c r="G49" s="110">
        <v>180</v>
      </c>
      <c r="H49" s="110">
        <v>178</v>
      </c>
      <c r="I49" s="110">
        <v>273</v>
      </c>
      <c r="J49" s="110">
        <v>192</v>
      </c>
      <c r="K49" s="110">
        <v>126</v>
      </c>
      <c r="L49" s="110">
        <v>143</v>
      </c>
      <c r="M49" s="110">
        <v>0</v>
      </c>
      <c r="N49" s="111">
        <f>N30/N39*100</f>
        <v>162.8860028860029</v>
      </c>
    </row>
    <row r="50" spans="1:14" ht="13.5" thickTop="1" x14ac:dyDescent="0.2">
      <c r="A50" s="102" t="s">
        <v>65</v>
      </c>
      <c r="B50" s="100"/>
      <c r="C50" s="100"/>
      <c r="D50" s="100"/>
      <c r="E50" s="100"/>
      <c r="F50" s="100"/>
      <c r="G50" s="100"/>
      <c r="H50" s="100"/>
      <c r="I50" s="100"/>
      <c r="J50" s="100"/>
      <c r="K50" s="100"/>
      <c r="L50" s="100"/>
      <c r="M50" s="100"/>
      <c r="N50" s="100"/>
    </row>
    <row r="51" spans="1:14" x14ac:dyDescent="0.2">
      <c r="L51" s="5" t="s">
        <v>25</v>
      </c>
    </row>
    <row r="94" spans="1:1" x14ac:dyDescent="0.2">
      <c r="A94" s="112"/>
    </row>
  </sheetData>
  <sheetProtection password="CC2E" sheet="1" objects="1" scenarios="1"/>
  <hyperlinks>
    <hyperlink ref="L51" location="'Table of Contents (2)'!A1" display="Table of Contents"/>
  </hyperlinks>
  <pageMargins left="0.25" right="0.25" top="0.75" bottom="0.75" header="0.3" footer="0.3"/>
  <pageSetup scale="75" orientation="landscape" verticalDpi="0" r:id="rId1"/>
  <headerFooter alignWithMargins="0">
    <oddFooter>&amp;C&amp;F
&amp;P  of  &amp;N</oddFoot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94"/>
  <sheetViews>
    <sheetView showGridLines="0" showRowColHeaders="0" tabSelected="1" zoomScale="90" zoomScaleNormal="90" workbookViewId="0">
      <selection activeCell="A61" sqref="A61"/>
    </sheetView>
  </sheetViews>
  <sheetFormatPr defaultRowHeight="12.75" x14ac:dyDescent="0.2"/>
  <cols>
    <col min="1" max="1" width="27.7109375" style="7" customWidth="1"/>
    <col min="2" max="13" width="10.7109375" style="7" customWidth="1"/>
    <col min="14" max="14" width="12.7109375" style="7" customWidth="1"/>
    <col min="15" max="16384" width="9.140625" style="7"/>
  </cols>
  <sheetData>
    <row r="2" spans="1:14" ht="18" x14ac:dyDescent="0.25">
      <c r="A2" s="42" t="s">
        <v>1</v>
      </c>
      <c r="B2" s="38"/>
      <c r="C2" s="38"/>
      <c r="D2" s="41"/>
      <c r="E2" s="41"/>
      <c r="F2" s="75" t="s">
        <v>85</v>
      </c>
      <c r="G2" s="43"/>
      <c r="J2" s="40"/>
      <c r="K2" s="76" t="s">
        <v>86</v>
      </c>
      <c r="L2" s="40"/>
      <c r="M2" s="40"/>
    </row>
    <row r="3" spans="1:14" x14ac:dyDescent="0.2">
      <c r="J3" s="39"/>
      <c r="K3" s="39" t="s">
        <v>87</v>
      </c>
      <c r="L3" s="39"/>
    </row>
    <row r="4" spans="1:14" ht="15.75" x14ac:dyDescent="0.25">
      <c r="B4" s="37"/>
      <c r="C4" s="37"/>
      <c r="F4" s="101">
        <v>2019</v>
      </c>
      <c r="G4" s="36"/>
      <c r="H4" s="35"/>
      <c r="I4" s="35"/>
      <c r="J4" s="35"/>
    </row>
    <row r="5" spans="1:14" ht="15.75" thickBot="1" x14ac:dyDescent="0.25">
      <c r="A5" s="58" t="s">
        <v>99</v>
      </c>
      <c r="B5" s="55" t="s">
        <v>10</v>
      </c>
      <c r="C5" s="55" t="s">
        <v>11</v>
      </c>
      <c r="D5" s="55" t="s">
        <v>12</v>
      </c>
      <c r="E5" s="55" t="s">
        <v>13</v>
      </c>
      <c r="F5" s="55" t="s">
        <v>14</v>
      </c>
      <c r="G5" s="55" t="s">
        <v>15</v>
      </c>
      <c r="H5" s="55" t="s">
        <v>16</v>
      </c>
      <c r="I5" s="55" t="s">
        <v>17</v>
      </c>
      <c r="J5" s="55" t="s">
        <v>18</v>
      </c>
      <c r="K5" s="55" t="s">
        <v>22</v>
      </c>
      <c r="L5" s="55" t="s">
        <v>19</v>
      </c>
      <c r="M5" s="55" t="s">
        <v>20</v>
      </c>
      <c r="N5" s="55" t="s">
        <v>21</v>
      </c>
    </row>
    <row r="6" spans="1:14" ht="13.5" thickTop="1" x14ac:dyDescent="0.2">
      <c r="A6" s="52" t="s">
        <v>3</v>
      </c>
      <c r="B6" s="56">
        <v>0</v>
      </c>
      <c r="C6" s="56">
        <v>0</v>
      </c>
      <c r="D6" s="56">
        <v>0</v>
      </c>
      <c r="E6" s="56">
        <v>26356</v>
      </c>
      <c r="F6" s="56">
        <v>1308</v>
      </c>
      <c r="G6" s="56">
        <v>43434</v>
      </c>
      <c r="H6" s="56">
        <v>4474</v>
      </c>
      <c r="I6" s="56">
        <v>1056</v>
      </c>
      <c r="J6" s="56">
        <v>6985</v>
      </c>
      <c r="K6" s="56">
        <v>0</v>
      </c>
      <c r="L6" s="56">
        <v>11496</v>
      </c>
      <c r="M6" s="56">
        <v>0</v>
      </c>
      <c r="N6" s="57">
        <f>SUM(B6:M6)</f>
        <v>95109</v>
      </c>
    </row>
    <row r="7" spans="1:14" x14ac:dyDescent="0.2">
      <c r="A7" s="34" t="s">
        <v>4</v>
      </c>
      <c r="B7" s="44">
        <v>4790</v>
      </c>
      <c r="C7" s="44">
        <v>4131</v>
      </c>
      <c r="D7" s="44">
        <v>6179</v>
      </c>
      <c r="E7" s="44">
        <v>15446</v>
      </c>
      <c r="F7" s="44">
        <v>17181</v>
      </c>
      <c r="G7" s="44">
        <v>14818</v>
      </c>
      <c r="H7" s="44">
        <v>11825</v>
      </c>
      <c r="I7" s="44">
        <v>8979</v>
      </c>
      <c r="J7" s="44">
        <v>7569</v>
      </c>
      <c r="K7" s="44">
        <v>10301</v>
      </c>
      <c r="L7" s="44">
        <v>5052</v>
      </c>
      <c r="M7" s="44">
        <v>627</v>
      </c>
      <c r="N7" s="45">
        <f>SUM(B7:M7)</f>
        <v>106898</v>
      </c>
    </row>
    <row r="8" spans="1:14" x14ac:dyDescent="0.2">
      <c r="A8" s="48" t="s">
        <v>55</v>
      </c>
      <c r="B8" s="60">
        <v>10608</v>
      </c>
      <c r="C8" s="60">
        <v>9532</v>
      </c>
      <c r="D8" s="60">
        <v>14403</v>
      </c>
      <c r="E8" s="60">
        <v>36478</v>
      </c>
      <c r="F8" s="60">
        <v>42597</v>
      </c>
      <c r="G8" s="60">
        <v>43233</v>
      </c>
      <c r="H8" s="60">
        <v>37634</v>
      </c>
      <c r="I8" s="60">
        <v>28880</v>
      </c>
      <c r="J8" s="60">
        <v>25493</v>
      </c>
      <c r="K8" s="60">
        <v>34693</v>
      </c>
      <c r="L8" s="60">
        <v>17175</v>
      </c>
      <c r="M8" s="60">
        <v>2274</v>
      </c>
      <c r="N8" s="59">
        <f>SUM(B8:M8)</f>
        <v>303000</v>
      </c>
    </row>
    <row r="9" spans="1:14" x14ac:dyDescent="0.2">
      <c r="A9" s="34" t="s">
        <v>5</v>
      </c>
      <c r="B9" s="88">
        <v>0</v>
      </c>
      <c r="C9" s="88">
        <v>0</v>
      </c>
      <c r="D9" s="88">
        <v>0</v>
      </c>
      <c r="E9" s="88">
        <v>1.71</v>
      </c>
      <c r="F9" s="88">
        <v>0.08</v>
      </c>
      <c r="G9" s="88">
        <v>2.93</v>
      </c>
      <c r="H9" s="88">
        <v>0.38</v>
      </c>
      <c r="I9" s="88">
        <v>0.12</v>
      </c>
      <c r="J9" s="88">
        <v>0.92</v>
      </c>
      <c r="K9" s="88">
        <v>0</v>
      </c>
      <c r="L9" s="88">
        <v>2.2799999999999998</v>
      </c>
      <c r="M9" s="88">
        <v>0</v>
      </c>
      <c r="N9" s="89">
        <f>N6/N7</f>
        <v>0.88971730060431442</v>
      </c>
    </row>
    <row r="10" spans="1:14" x14ac:dyDescent="0.2">
      <c r="A10" s="48" t="s">
        <v>6</v>
      </c>
      <c r="B10" s="90">
        <v>3265</v>
      </c>
      <c r="C10" s="90">
        <v>21780</v>
      </c>
      <c r="D10" s="90">
        <v>13680</v>
      </c>
      <c r="E10" s="90">
        <v>57231</v>
      </c>
      <c r="F10" s="90">
        <v>20445</v>
      </c>
      <c r="G10" s="90">
        <v>57409</v>
      </c>
      <c r="H10" s="90">
        <v>32864</v>
      </c>
      <c r="I10" s="90">
        <v>6632</v>
      </c>
      <c r="J10" s="90">
        <v>32750</v>
      </c>
      <c r="K10" s="90">
        <v>15809</v>
      </c>
      <c r="L10" s="90">
        <v>23603</v>
      </c>
      <c r="M10" s="90">
        <v>18680</v>
      </c>
      <c r="N10" s="91">
        <f>SUM(B10:M10)</f>
        <v>304148</v>
      </c>
    </row>
    <row r="11" spans="1:14" x14ac:dyDescent="0.2">
      <c r="A11" s="34" t="s">
        <v>7</v>
      </c>
      <c r="B11" s="92">
        <v>3265</v>
      </c>
      <c r="C11" s="92">
        <v>21780</v>
      </c>
      <c r="D11" s="92">
        <v>13680</v>
      </c>
      <c r="E11" s="92">
        <v>30875</v>
      </c>
      <c r="F11" s="92">
        <v>19137</v>
      </c>
      <c r="G11" s="92">
        <v>13975</v>
      </c>
      <c r="H11" s="92">
        <v>28390</v>
      </c>
      <c r="I11" s="92">
        <v>5576</v>
      </c>
      <c r="J11" s="92">
        <v>25765</v>
      </c>
      <c r="K11" s="92">
        <v>15809</v>
      </c>
      <c r="L11" s="92">
        <v>12107</v>
      </c>
      <c r="M11" s="92">
        <v>18680</v>
      </c>
      <c r="N11" s="93">
        <f>SUM(B11:M11)</f>
        <v>209039</v>
      </c>
    </row>
    <row r="12" spans="1:14" x14ac:dyDescent="0.2">
      <c r="A12" s="48" t="s">
        <v>8</v>
      </c>
      <c r="B12" s="94">
        <v>0</v>
      </c>
      <c r="C12" s="94">
        <v>0</v>
      </c>
      <c r="D12" s="94">
        <v>0</v>
      </c>
      <c r="E12" s="94">
        <v>0.46</v>
      </c>
      <c r="F12" s="94">
        <v>0.06</v>
      </c>
      <c r="G12" s="94">
        <v>0.76</v>
      </c>
      <c r="H12" s="94">
        <v>0.14000000000000001</v>
      </c>
      <c r="I12" s="94">
        <v>0.16</v>
      </c>
      <c r="J12" s="94">
        <v>0.21</v>
      </c>
      <c r="K12" s="94">
        <v>0</v>
      </c>
      <c r="L12" s="94">
        <v>0.49</v>
      </c>
      <c r="M12" s="94">
        <v>0</v>
      </c>
      <c r="N12" s="95">
        <f>N6/N10</f>
        <v>0.31270631403132687</v>
      </c>
    </row>
    <row r="13" spans="1:14" ht="13.5" thickBot="1" x14ac:dyDescent="0.25">
      <c r="A13" s="25" t="s">
        <v>9</v>
      </c>
      <c r="B13" s="86">
        <v>0</v>
      </c>
      <c r="C13" s="86">
        <v>0</v>
      </c>
      <c r="D13" s="86">
        <v>1105</v>
      </c>
      <c r="E13" s="86">
        <v>8938</v>
      </c>
      <c r="F13" s="86">
        <v>13337</v>
      </c>
      <c r="G13" s="86">
        <v>17243</v>
      </c>
      <c r="H13" s="86">
        <v>5827</v>
      </c>
      <c r="I13" s="86">
        <v>750</v>
      </c>
      <c r="J13" s="86">
        <v>9282</v>
      </c>
      <c r="K13" s="86">
        <v>16095</v>
      </c>
      <c r="L13" s="86">
        <v>2890</v>
      </c>
      <c r="M13" s="86">
        <v>12780</v>
      </c>
      <c r="N13" s="87">
        <f>SUM(B13:M13)</f>
        <v>88247</v>
      </c>
    </row>
    <row r="14" spans="1:14" ht="16.5" thickTop="1" thickBot="1" x14ac:dyDescent="0.25">
      <c r="A14" s="47" t="s">
        <v>89</v>
      </c>
    </row>
    <row r="15" spans="1:14" ht="13.5" thickTop="1" x14ac:dyDescent="0.2">
      <c r="A15" s="52" t="s">
        <v>3</v>
      </c>
      <c r="B15" s="56">
        <v>119176</v>
      </c>
      <c r="C15" s="56">
        <v>84754</v>
      </c>
      <c r="D15" s="56">
        <v>109116</v>
      </c>
      <c r="E15" s="56">
        <v>122549</v>
      </c>
      <c r="F15" s="56">
        <v>205836</v>
      </c>
      <c r="G15" s="56">
        <v>254309</v>
      </c>
      <c r="H15" s="56">
        <v>115758</v>
      </c>
      <c r="I15" s="56">
        <v>96036</v>
      </c>
      <c r="J15" s="56">
        <v>272530</v>
      </c>
      <c r="K15" s="56">
        <v>215892</v>
      </c>
      <c r="L15" s="56">
        <v>245579</v>
      </c>
      <c r="M15" s="56">
        <v>64695</v>
      </c>
      <c r="N15" s="57">
        <f>SUM(B15:M15)</f>
        <v>1906230</v>
      </c>
    </row>
    <row r="16" spans="1:14" x14ac:dyDescent="0.2">
      <c r="A16" s="34" t="s">
        <v>4</v>
      </c>
      <c r="B16" s="44">
        <v>166854</v>
      </c>
      <c r="C16" s="44">
        <v>159991</v>
      </c>
      <c r="D16" s="44">
        <v>180138</v>
      </c>
      <c r="E16" s="44">
        <v>193821</v>
      </c>
      <c r="F16" s="44">
        <v>247646</v>
      </c>
      <c r="G16" s="44">
        <v>223722</v>
      </c>
      <c r="H16" s="44">
        <v>208018</v>
      </c>
      <c r="I16" s="44">
        <v>166402</v>
      </c>
      <c r="J16" s="44">
        <v>241673</v>
      </c>
      <c r="K16" s="44">
        <v>318361</v>
      </c>
      <c r="L16" s="44">
        <v>166960</v>
      </c>
      <c r="M16" s="44">
        <v>85651</v>
      </c>
      <c r="N16" s="45">
        <f>SUM(B16:M16)</f>
        <v>2359237</v>
      </c>
    </row>
    <row r="17" spans="1:14" x14ac:dyDescent="0.2">
      <c r="A17" s="48" t="s">
        <v>55</v>
      </c>
      <c r="B17" s="60">
        <v>267586</v>
      </c>
      <c r="C17" s="60">
        <v>262616</v>
      </c>
      <c r="D17" s="60">
        <v>318769</v>
      </c>
      <c r="E17" s="60">
        <v>360931</v>
      </c>
      <c r="F17" s="60">
        <v>475269</v>
      </c>
      <c r="G17" s="60">
        <v>450460</v>
      </c>
      <c r="H17" s="60">
        <v>439239</v>
      </c>
      <c r="I17" s="60">
        <v>326438</v>
      </c>
      <c r="J17" s="60">
        <v>435042</v>
      </c>
      <c r="K17" s="60">
        <v>587635</v>
      </c>
      <c r="L17" s="60">
        <v>307410</v>
      </c>
      <c r="M17" s="60">
        <v>136664</v>
      </c>
      <c r="N17" s="59">
        <f>SUM(B17:M17)</f>
        <v>4368059</v>
      </c>
    </row>
    <row r="18" spans="1:14" x14ac:dyDescent="0.2">
      <c r="A18" s="34" t="s">
        <v>5</v>
      </c>
      <c r="B18" s="88">
        <v>0.71</v>
      </c>
      <c r="C18" s="88">
        <v>0.53</v>
      </c>
      <c r="D18" s="88">
        <v>0.61</v>
      </c>
      <c r="E18" s="88">
        <v>0.63</v>
      </c>
      <c r="F18" s="88">
        <v>0.83</v>
      </c>
      <c r="G18" s="88">
        <v>1.1399999999999999</v>
      </c>
      <c r="H18" s="88">
        <v>0.56000000000000005</v>
      </c>
      <c r="I18" s="88">
        <v>0.57999999999999996</v>
      </c>
      <c r="J18" s="88">
        <v>1.1299999999999999</v>
      </c>
      <c r="K18" s="88">
        <v>0.68</v>
      </c>
      <c r="L18" s="88">
        <v>1.47</v>
      </c>
      <c r="M18" s="88">
        <v>0.76</v>
      </c>
      <c r="N18" s="89">
        <f>N15/N16</f>
        <v>0.80798580218943672</v>
      </c>
    </row>
    <row r="19" spans="1:14" x14ac:dyDescent="0.2">
      <c r="A19" s="48" t="s">
        <v>6</v>
      </c>
      <c r="B19" s="90">
        <v>265082</v>
      </c>
      <c r="C19" s="90">
        <v>265862</v>
      </c>
      <c r="D19" s="90">
        <v>652545</v>
      </c>
      <c r="E19" s="90">
        <v>757109</v>
      </c>
      <c r="F19" s="90">
        <v>599175</v>
      </c>
      <c r="G19" s="90">
        <v>1044255</v>
      </c>
      <c r="H19" s="90">
        <v>640471</v>
      </c>
      <c r="I19" s="90">
        <v>412040</v>
      </c>
      <c r="J19" s="90">
        <v>718357</v>
      </c>
      <c r="K19" s="90">
        <v>729033</v>
      </c>
      <c r="L19" s="90">
        <v>567980</v>
      </c>
      <c r="M19" s="90">
        <v>144502</v>
      </c>
      <c r="N19" s="91">
        <f>SUM(B19:M19)</f>
        <v>6796411</v>
      </c>
    </row>
    <row r="20" spans="1:14" x14ac:dyDescent="0.2">
      <c r="A20" s="34" t="s">
        <v>7</v>
      </c>
      <c r="B20" s="92">
        <v>145906</v>
      </c>
      <c r="C20" s="92">
        <v>181108</v>
      </c>
      <c r="D20" s="92">
        <v>543429</v>
      </c>
      <c r="E20" s="92">
        <v>634560</v>
      </c>
      <c r="F20" s="92">
        <v>393339</v>
      </c>
      <c r="G20" s="92">
        <v>789946</v>
      </c>
      <c r="H20" s="92">
        <v>524713</v>
      </c>
      <c r="I20" s="92">
        <v>316004</v>
      </c>
      <c r="J20" s="92">
        <v>445827</v>
      </c>
      <c r="K20" s="92">
        <v>513141</v>
      </c>
      <c r="L20" s="92">
        <v>322401</v>
      </c>
      <c r="M20" s="92">
        <v>79807</v>
      </c>
      <c r="N20" s="93">
        <f>SUM(B20:M20)</f>
        <v>4890181</v>
      </c>
    </row>
    <row r="21" spans="1:14" x14ac:dyDescent="0.2">
      <c r="A21" s="48" t="s">
        <v>8</v>
      </c>
      <c r="B21" s="94">
        <v>0.45</v>
      </c>
      <c r="C21" s="94">
        <v>0.32</v>
      </c>
      <c r="D21" s="94">
        <v>0.17</v>
      </c>
      <c r="E21" s="94">
        <v>0.16</v>
      </c>
      <c r="F21" s="94">
        <v>0.34</v>
      </c>
      <c r="G21" s="94">
        <v>0.24</v>
      </c>
      <c r="H21" s="94">
        <v>0.18</v>
      </c>
      <c r="I21" s="94">
        <v>0.23</v>
      </c>
      <c r="J21" s="94">
        <v>0.38</v>
      </c>
      <c r="K21" s="94">
        <v>0.3</v>
      </c>
      <c r="L21" s="94">
        <v>0.43</v>
      </c>
      <c r="M21" s="94">
        <v>0.45</v>
      </c>
      <c r="N21" s="95">
        <f>N15/N19</f>
        <v>0.28047597474608288</v>
      </c>
    </row>
    <row r="22" spans="1:14" ht="13.5" thickBot="1" x14ac:dyDescent="0.25">
      <c r="A22" s="25" t="s">
        <v>9</v>
      </c>
      <c r="B22" s="86">
        <v>55472</v>
      </c>
      <c r="C22" s="86">
        <v>46786</v>
      </c>
      <c r="D22" s="86">
        <v>109906</v>
      </c>
      <c r="E22" s="86">
        <v>124442</v>
      </c>
      <c r="F22" s="86">
        <v>83158</v>
      </c>
      <c r="G22" s="86">
        <v>81193</v>
      </c>
      <c r="H22" s="86">
        <v>100573</v>
      </c>
      <c r="I22" s="86">
        <v>58970</v>
      </c>
      <c r="J22" s="86">
        <v>110145</v>
      </c>
      <c r="K22" s="86">
        <v>131978</v>
      </c>
      <c r="L22" s="86">
        <v>53940</v>
      </c>
      <c r="M22" s="86">
        <v>24542</v>
      </c>
      <c r="N22" s="87">
        <f>SUM(B22:M22)</f>
        <v>981105</v>
      </c>
    </row>
    <row r="23" spans="1:14" ht="16.5" thickTop="1" thickBot="1" x14ac:dyDescent="0.25">
      <c r="A23" s="47" t="s">
        <v>100</v>
      </c>
      <c r="B23" s="30"/>
      <c r="C23" s="30"/>
      <c r="D23" s="30"/>
      <c r="E23" s="30"/>
      <c r="F23" s="46"/>
      <c r="G23" s="46"/>
    </row>
    <row r="24" spans="1:14" ht="13.5" thickTop="1" x14ac:dyDescent="0.2">
      <c r="A24" s="52" t="s">
        <v>56</v>
      </c>
      <c r="B24" s="56">
        <v>0</v>
      </c>
      <c r="C24" s="56">
        <v>0</v>
      </c>
      <c r="D24" s="56">
        <v>0</v>
      </c>
      <c r="E24" s="56">
        <v>1</v>
      </c>
      <c r="F24" s="56">
        <v>1</v>
      </c>
      <c r="G24" s="56">
        <v>7</v>
      </c>
      <c r="H24" s="56">
        <v>2</v>
      </c>
      <c r="I24" s="56">
        <v>1</v>
      </c>
      <c r="J24" s="56">
        <v>2</v>
      </c>
      <c r="K24" s="56">
        <v>0</v>
      </c>
      <c r="L24" s="56">
        <v>2</v>
      </c>
      <c r="M24" s="56">
        <v>0</v>
      </c>
      <c r="N24" s="57">
        <f>SUM(B24:M24)</f>
        <v>16</v>
      </c>
    </row>
    <row r="25" spans="1:14" x14ac:dyDescent="0.2">
      <c r="A25" s="34" t="s">
        <v>4</v>
      </c>
      <c r="B25" s="44">
        <v>1</v>
      </c>
      <c r="C25" s="44">
        <v>1</v>
      </c>
      <c r="D25" s="44">
        <v>1</v>
      </c>
      <c r="E25" s="44">
        <v>2</v>
      </c>
      <c r="F25" s="44">
        <v>3</v>
      </c>
      <c r="G25" s="44">
        <v>2</v>
      </c>
      <c r="H25" s="44">
        <v>1</v>
      </c>
      <c r="I25" s="44">
        <v>1</v>
      </c>
      <c r="J25" s="44">
        <v>2</v>
      </c>
      <c r="K25" s="44">
        <v>2</v>
      </c>
      <c r="L25" s="44">
        <v>1</v>
      </c>
      <c r="M25" s="44">
        <v>0</v>
      </c>
      <c r="N25" s="45">
        <f>SUM(B25:M25)</f>
        <v>17</v>
      </c>
    </row>
    <row r="26" spans="1:14" x14ac:dyDescent="0.2">
      <c r="A26" s="48" t="s">
        <v>55</v>
      </c>
      <c r="B26" s="60">
        <v>8</v>
      </c>
      <c r="C26" s="60">
        <v>10</v>
      </c>
      <c r="D26" s="60">
        <v>15</v>
      </c>
      <c r="E26" s="60">
        <v>21</v>
      </c>
      <c r="F26" s="60">
        <v>31</v>
      </c>
      <c r="G26" s="60">
        <v>31</v>
      </c>
      <c r="H26" s="60">
        <v>21</v>
      </c>
      <c r="I26" s="60">
        <v>13</v>
      </c>
      <c r="J26" s="60">
        <v>30</v>
      </c>
      <c r="K26" s="60">
        <v>29</v>
      </c>
      <c r="L26" s="60">
        <v>15</v>
      </c>
      <c r="M26" s="60">
        <v>4</v>
      </c>
      <c r="N26" s="59">
        <f>SUM(B26:M26)</f>
        <v>228</v>
      </c>
    </row>
    <row r="27" spans="1:14" x14ac:dyDescent="0.2">
      <c r="A27" s="34" t="s">
        <v>5</v>
      </c>
      <c r="B27" s="88">
        <v>0</v>
      </c>
      <c r="C27" s="88">
        <v>0</v>
      </c>
      <c r="D27" s="88">
        <v>0</v>
      </c>
      <c r="E27" s="88">
        <v>0.5</v>
      </c>
      <c r="F27" s="88">
        <v>0.33</v>
      </c>
      <c r="G27" s="88">
        <v>3.5</v>
      </c>
      <c r="H27" s="88">
        <v>2</v>
      </c>
      <c r="I27" s="88">
        <v>1</v>
      </c>
      <c r="J27" s="88">
        <v>1</v>
      </c>
      <c r="K27" s="88">
        <v>0</v>
      </c>
      <c r="L27" s="88">
        <v>2</v>
      </c>
      <c r="M27" s="88">
        <v>0</v>
      </c>
      <c r="N27" s="89">
        <f>IF(N25=0,N24/1,N24/N25)</f>
        <v>0.94117647058823528</v>
      </c>
    </row>
    <row r="28" spans="1:14" x14ac:dyDescent="0.2">
      <c r="A28" s="48" t="s">
        <v>57</v>
      </c>
      <c r="B28" s="90">
        <v>1</v>
      </c>
      <c r="C28" s="90">
        <v>4</v>
      </c>
      <c r="D28" s="90">
        <v>2</v>
      </c>
      <c r="E28" s="90">
        <v>2</v>
      </c>
      <c r="F28" s="90">
        <v>3</v>
      </c>
      <c r="G28" s="90">
        <v>11</v>
      </c>
      <c r="H28" s="90">
        <v>5</v>
      </c>
      <c r="I28" s="90">
        <v>2</v>
      </c>
      <c r="J28" s="90">
        <v>6</v>
      </c>
      <c r="K28" s="90">
        <v>4</v>
      </c>
      <c r="L28" s="90">
        <v>5</v>
      </c>
      <c r="M28" s="90">
        <v>1</v>
      </c>
      <c r="N28" s="91">
        <f>SUM(B28:M28)</f>
        <v>46</v>
      </c>
    </row>
    <row r="29" spans="1:14" x14ac:dyDescent="0.2">
      <c r="A29" s="34" t="s">
        <v>58</v>
      </c>
      <c r="B29" s="92">
        <v>1</v>
      </c>
      <c r="C29" s="92">
        <v>4</v>
      </c>
      <c r="D29" s="92">
        <v>2</v>
      </c>
      <c r="E29" s="92">
        <v>1</v>
      </c>
      <c r="F29" s="92">
        <v>2</v>
      </c>
      <c r="G29" s="92">
        <v>4</v>
      </c>
      <c r="H29" s="92">
        <v>3</v>
      </c>
      <c r="I29" s="92">
        <v>1</v>
      </c>
      <c r="J29" s="92">
        <v>4</v>
      </c>
      <c r="K29" s="92">
        <v>4</v>
      </c>
      <c r="L29" s="92">
        <v>3</v>
      </c>
      <c r="M29" s="92">
        <v>1</v>
      </c>
      <c r="N29" s="93">
        <f>SUM(B29:M29)</f>
        <v>30</v>
      </c>
    </row>
    <row r="30" spans="1:14" x14ac:dyDescent="0.2">
      <c r="A30" s="48" t="s">
        <v>8</v>
      </c>
      <c r="B30" s="94">
        <v>0</v>
      </c>
      <c r="C30" s="94">
        <v>0</v>
      </c>
      <c r="D30" s="94">
        <v>0</v>
      </c>
      <c r="E30" s="94">
        <v>0.5</v>
      </c>
      <c r="F30" s="94">
        <v>0.33</v>
      </c>
      <c r="G30" s="94">
        <v>0.64</v>
      </c>
      <c r="H30" s="94">
        <v>0.4</v>
      </c>
      <c r="I30" s="94">
        <v>0.5</v>
      </c>
      <c r="J30" s="94">
        <v>0.33</v>
      </c>
      <c r="K30" s="94">
        <v>0</v>
      </c>
      <c r="L30" s="94">
        <v>0.4</v>
      </c>
      <c r="M30" s="94">
        <v>0</v>
      </c>
      <c r="N30" s="95">
        <f>N24/N28</f>
        <v>0.34782608695652173</v>
      </c>
    </row>
    <row r="31" spans="1:14" ht="13.5" thickBot="1" x14ac:dyDescent="0.25">
      <c r="A31" s="25" t="s">
        <v>59</v>
      </c>
      <c r="B31" s="86">
        <v>0</v>
      </c>
      <c r="C31" s="86">
        <v>0</v>
      </c>
      <c r="D31" s="86">
        <v>2</v>
      </c>
      <c r="E31" s="86">
        <v>3</v>
      </c>
      <c r="F31" s="86">
        <v>4</v>
      </c>
      <c r="G31" s="86">
        <v>8</v>
      </c>
      <c r="H31" s="86">
        <v>3</v>
      </c>
      <c r="I31" s="86">
        <v>1</v>
      </c>
      <c r="J31" s="86">
        <v>5</v>
      </c>
      <c r="K31" s="86">
        <v>5</v>
      </c>
      <c r="L31" s="86">
        <v>1</v>
      </c>
      <c r="M31" s="86">
        <v>1</v>
      </c>
      <c r="N31" s="87">
        <f>SUM(B31:M31)</f>
        <v>33</v>
      </c>
    </row>
    <row r="32" spans="1:14" ht="16.5" thickTop="1" thickBot="1" x14ac:dyDescent="0.25">
      <c r="A32" s="47" t="s">
        <v>91</v>
      </c>
    </row>
    <row r="33" spans="1:14" ht="13.5" thickTop="1" x14ac:dyDescent="0.2">
      <c r="A33" s="52" t="s">
        <v>56</v>
      </c>
      <c r="B33" s="56">
        <v>10</v>
      </c>
      <c r="C33" s="56">
        <v>13</v>
      </c>
      <c r="D33" s="56">
        <v>14</v>
      </c>
      <c r="E33" s="56">
        <v>17</v>
      </c>
      <c r="F33" s="56">
        <v>30</v>
      </c>
      <c r="G33" s="56">
        <v>27</v>
      </c>
      <c r="H33" s="56">
        <v>13</v>
      </c>
      <c r="I33" s="56">
        <v>9</v>
      </c>
      <c r="J33" s="56">
        <v>19</v>
      </c>
      <c r="K33" s="56">
        <v>26</v>
      </c>
      <c r="L33" s="56">
        <v>19</v>
      </c>
      <c r="M33" s="56">
        <v>4</v>
      </c>
      <c r="N33" s="57">
        <f>SUM(B33:M33)</f>
        <v>201</v>
      </c>
    </row>
    <row r="34" spans="1:14" x14ac:dyDescent="0.2">
      <c r="A34" s="34" t="s">
        <v>4</v>
      </c>
      <c r="B34" s="44">
        <v>25</v>
      </c>
      <c r="C34" s="44">
        <v>27</v>
      </c>
      <c r="D34" s="44">
        <v>31</v>
      </c>
      <c r="E34" s="44">
        <v>37</v>
      </c>
      <c r="F34" s="44">
        <v>35</v>
      </c>
      <c r="G34" s="44">
        <v>37</v>
      </c>
      <c r="H34" s="44">
        <v>26</v>
      </c>
      <c r="I34" s="44">
        <v>20</v>
      </c>
      <c r="J34" s="44">
        <v>32</v>
      </c>
      <c r="K34" s="44">
        <v>34</v>
      </c>
      <c r="L34" s="44">
        <v>23</v>
      </c>
      <c r="M34" s="44">
        <v>9</v>
      </c>
      <c r="N34" s="45">
        <f>SUM(B34:M34)</f>
        <v>336</v>
      </c>
    </row>
    <row r="35" spans="1:14" x14ac:dyDescent="0.2">
      <c r="A35" s="48" t="s">
        <v>55</v>
      </c>
      <c r="B35" s="60">
        <v>240</v>
      </c>
      <c r="C35" s="60">
        <v>277</v>
      </c>
      <c r="D35" s="60">
        <v>326</v>
      </c>
      <c r="E35" s="60">
        <v>395</v>
      </c>
      <c r="F35" s="60">
        <v>410</v>
      </c>
      <c r="G35" s="60">
        <v>442</v>
      </c>
      <c r="H35" s="60">
        <v>338</v>
      </c>
      <c r="I35" s="60">
        <v>264</v>
      </c>
      <c r="J35" s="60">
        <v>426</v>
      </c>
      <c r="K35" s="60">
        <v>468</v>
      </c>
      <c r="L35" s="60">
        <v>318</v>
      </c>
      <c r="M35" s="60">
        <v>132</v>
      </c>
      <c r="N35" s="59">
        <f>SUM(B35:M35)</f>
        <v>4036</v>
      </c>
    </row>
    <row r="36" spans="1:14" x14ac:dyDescent="0.2">
      <c r="A36" s="34" t="s">
        <v>5</v>
      </c>
      <c r="B36" s="88">
        <v>0.4</v>
      </c>
      <c r="C36" s="88">
        <v>0.48</v>
      </c>
      <c r="D36" s="88">
        <v>0.45</v>
      </c>
      <c r="E36" s="88">
        <v>0.46</v>
      </c>
      <c r="F36" s="88">
        <v>0.86</v>
      </c>
      <c r="G36" s="88">
        <v>0.73</v>
      </c>
      <c r="H36" s="88">
        <v>0.5</v>
      </c>
      <c r="I36" s="88">
        <v>0.45</v>
      </c>
      <c r="J36" s="88">
        <v>0.59</v>
      </c>
      <c r="K36" s="88">
        <v>0.76</v>
      </c>
      <c r="L36" s="88">
        <v>0.83</v>
      </c>
      <c r="M36" s="88">
        <v>0.44</v>
      </c>
      <c r="N36" s="89">
        <f>IF(N34=0,N33/1,N33/N34)</f>
        <v>0.5982142857142857</v>
      </c>
    </row>
    <row r="37" spans="1:14" x14ac:dyDescent="0.2">
      <c r="A37" s="48" t="s">
        <v>57</v>
      </c>
      <c r="B37" s="90">
        <v>32</v>
      </c>
      <c r="C37" s="90">
        <v>47</v>
      </c>
      <c r="D37" s="90">
        <v>79</v>
      </c>
      <c r="E37" s="90">
        <v>80</v>
      </c>
      <c r="F37" s="90">
        <v>82</v>
      </c>
      <c r="G37" s="90">
        <v>114</v>
      </c>
      <c r="H37" s="90">
        <v>68</v>
      </c>
      <c r="I37" s="90">
        <v>44</v>
      </c>
      <c r="J37" s="90">
        <v>78</v>
      </c>
      <c r="K37" s="90">
        <v>88</v>
      </c>
      <c r="L37" s="90">
        <v>59</v>
      </c>
      <c r="M37" s="90">
        <v>13</v>
      </c>
      <c r="N37" s="91">
        <f>SUM(B37:M37)</f>
        <v>784</v>
      </c>
    </row>
    <row r="38" spans="1:14" x14ac:dyDescent="0.2">
      <c r="A38" s="34" t="s">
        <v>58</v>
      </c>
      <c r="B38" s="92">
        <v>22</v>
      </c>
      <c r="C38" s="92">
        <v>34</v>
      </c>
      <c r="D38" s="92">
        <v>65</v>
      </c>
      <c r="E38" s="92">
        <v>63</v>
      </c>
      <c r="F38" s="92">
        <v>52</v>
      </c>
      <c r="G38" s="92">
        <v>87</v>
      </c>
      <c r="H38" s="92">
        <v>55</v>
      </c>
      <c r="I38" s="92">
        <v>35</v>
      </c>
      <c r="J38" s="92">
        <v>59</v>
      </c>
      <c r="K38" s="92">
        <v>62</v>
      </c>
      <c r="L38" s="92">
        <v>40</v>
      </c>
      <c r="M38" s="92">
        <v>9</v>
      </c>
      <c r="N38" s="93">
        <f>SUM(B38:M38)</f>
        <v>583</v>
      </c>
    </row>
    <row r="39" spans="1:14" x14ac:dyDescent="0.2">
      <c r="A39" s="48" t="s">
        <v>8</v>
      </c>
      <c r="B39" s="94">
        <v>0.31</v>
      </c>
      <c r="C39" s="94">
        <v>0.28000000000000003</v>
      </c>
      <c r="D39" s="94">
        <v>0.18</v>
      </c>
      <c r="E39" s="94">
        <v>0.21</v>
      </c>
      <c r="F39" s="94">
        <v>0.37</v>
      </c>
      <c r="G39" s="94">
        <v>0.24</v>
      </c>
      <c r="H39" s="94">
        <v>0.19</v>
      </c>
      <c r="I39" s="94">
        <v>0.2</v>
      </c>
      <c r="J39" s="94">
        <v>0.24</v>
      </c>
      <c r="K39" s="94">
        <v>0.3</v>
      </c>
      <c r="L39" s="94">
        <v>0.32</v>
      </c>
      <c r="M39" s="94">
        <v>0.31</v>
      </c>
      <c r="N39" s="95">
        <f>N33/N37</f>
        <v>0.25637755102040816</v>
      </c>
    </row>
    <row r="40" spans="1:14" ht="13.5" thickBot="1" x14ac:dyDescent="0.25">
      <c r="A40" s="25" t="s">
        <v>59</v>
      </c>
      <c r="B40" s="86">
        <v>15</v>
      </c>
      <c r="C40" s="86">
        <v>20</v>
      </c>
      <c r="D40" s="86">
        <v>21</v>
      </c>
      <c r="E40" s="86">
        <v>29</v>
      </c>
      <c r="F40" s="86">
        <v>26</v>
      </c>
      <c r="G40" s="86">
        <v>34</v>
      </c>
      <c r="H40" s="86">
        <v>26</v>
      </c>
      <c r="I40" s="86">
        <v>12</v>
      </c>
      <c r="J40" s="86">
        <v>31</v>
      </c>
      <c r="K40" s="86">
        <v>45</v>
      </c>
      <c r="L40" s="86">
        <v>18</v>
      </c>
      <c r="M40" s="86">
        <v>5</v>
      </c>
      <c r="N40" s="87">
        <f>SUM(B40:M40)</f>
        <v>282</v>
      </c>
    </row>
    <row r="41" spans="1:14" ht="16.5" thickTop="1" thickBot="1" x14ac:dyDescent="0.25">
      <c r="A41" s="47" t="s">
        <v>92</v>
      </c>
    </row>
    <row r="42" spans="1:14" ht="13.5" thickTop="1" x14ac:dyDescent="0.2">
      <c r="A42" s="52" t="s">
        <v>78</v>
      </c>
      <c r="B42" s="98">
        <v>0</v>
      </c>
      <c r="C42" s="98">
        <v>0</v>
      </c>
      <c r="D42" s="98">
        <v>0</v>
      </c>
      <c r="E42" s="98">
        <v>0.22</v>
      </c>
      <c r="F42" s="98">
        <v>0.01</v>
      </c>
      <c r="G42" s="98">
        <v>0.17</v>
      </c>
      <c r="H42" s="98">
        <v>0.04</v>
      </c>
      <c r="I42" s="98">
        <v>0.01</v>
      </c>
      <c r="J42" s="98">
        <v>0.03</v>
      </c>
      <c r="K42" s="98">
        <v>0</v>
      </c>
      <c r="L42" s="98">
        <v>0.05</v>
      </c>
      <c r="M42" s="98">
        <v>0</v>
      </c>
      <c r="N42" s="99">
        <f>N6/N15</f>
        <v>4.9893769377252484E-2</v>
      </c>
    </row>
    <row r="43" spans="1:14" x14ac:dyDescent="0.2">
      <c r="A43" s="103" t="s">
        <v>66</v>
      </c>
      <c r="B43" s="104">
        <v>0</v>
      </c>
      <c r="C43" s="104">
        <v>0</v>
      </c>
      <c r="D43" s="104">
        <v>0</v>
      </c>
      <c r="E43" s="104">
        <v>271.43</v>
      </c>
      <c r="F43" s="104">
        <v>9.64</v>
      </c>
      <c r="G43" s="104">
        <v>257.02</v>
      </c>
      <c r="H43" s="104">
        <v>67.86</v>
      </c>
      <c r="I43" s="104">
        <v>20.69</v>
      </c>
      <c r="J43" s="104">
        <v>81.42</v>
      </c>
      <c r="K43" s="104">
        <v>0</v>
      </c>
      <c r="L43" s="104">
        <v>155.1</v>
      </c>
      <c r="M43" s="104">
        <v>0</v>
      </c>
      <c r="N43" s="105">
        <f>N9/N18*100</f>
        <v>110.1154622016137</v>
      </c>
    </row>
    <row r="44" spans="1:14" x14ac:dyDescent="0.2">
      <c r="A44" s="48" t="s">
        <v>62</v>
      </c>
      <c r="B44" s="94">
        <v>0.01</v>
      </c>
      <c r="C44" s="94">
        <v>0.08</v>
      </c>
      <c r="D44" s="94">
        <v>0.02</v>
      </c>
      <c r="E44" s="94">
        <v>0.08</v>
      </c>
      <c r="F44" s="94">
        <v>0.03</v>
      </c>
      <c r="G44" s="94">
        <v>0.05</v>
      </c>
      <c r="H44" s="94">
        <v>0.05</v>
      </c>
      <c r="I44" s="94">
        <v>0.02</v>
      </c>
      <c r="J44" s="94">
        <v>0.05</v>
      </c>
      <c r="K44" s="94">
        <v>0.02</v>
      </c>
      <c r="L44" s="94">
        <v>0.04</v>
      </c>
      <c r="M44" s="94">
        <v>0.13</v>
      </c>
      <c r="N44" s="95">
        <f>N10/N19</f>
        <v>4.47512665140469E-2</v>
      </c>
    </row>
    <row r="45" spans="1:14" x14ac:dyDescent="0.2">
      <c r="A45" s="34" t="s">
        <v>67</v>
      </c>
      <c r="B45" s="106">
        <v>0</v>
      </c>
      <c r="C45" s="106">
        <v>0</v>
      </c>
      <c r="D45" s="106">
        <v>0</v>
      </c>
      <c r="E45" s="106">
        <v>288</v>
      </c>
      <c r="F45" s="106">
        <v>18</v>
      </c>
      <c r="G45" s="106">
        <v>317</v>
      </c>
      <c r="H45" s="106">
        <v>78</v>
      </c>
      <c r="I45" s="106">
        <v>70</v>
      </c>
      <c r="J45" s="106">
        <v>55</v>
      </c>
      <c r="K45" s="106">
        <v>0</v>
      </c>
      <c r="L45" s="106">
        <v>114</v>
      </c>
      <c r="M45" s="106">
        <v>0</v>
      </c>
      <c r="N45" s="107">
        <f>N12/N21*100</f>
        <v>111.49130128326405</v>
      </c>
    </row>
    <row r="46" spans="1:14" x14ac:dyDescent="0.2">
      <c r="A46" s="48" t="s">
        <v>79</v>
      </c>
      <c r="B46" s="97">
        <v>0</v>
      </c>
      <c r="C46" s="97">
        <v>0</v>
      </c>
      <c r="D46" s="97">
        <v>0</v>
      </c>
      <c r="E46" s="97">
        <v>0.06</v>
      </c>
      <c r="F46" s="97">
        <v>0.03</v>
      </c>
      <c r="G46" s="97">
        <v>0.26</v>
      </c>
      <c r="H46" s="97">
        <v>0.15</v>
      </c>
      <c r="I46" s="97">
        <v>0.11</v>
      </c>
      <c r="J46" s="97">
        <v>0.11</v>
      </c>
      <c r="K46" s="97">
        <v>0</v>
      </c>
      <c r="L46" s="97">
        <v>0.11</v>
      </c>
      <c r="M46" s="97">
        <v>0</v>
      </c>
      <c r="N46" s="51">
        <f>N24/N33</f>
        <v>7.9601990049751242E-2</v>
      </c>
    </row>
    <row r="47" spans="1:14" x14ac:dyDescent="0.2">
      <c r="A47" s="103" t="s">
        <v>68</v>
      </c>
      <c r="B47" s="108">
        <v>0</v>
      </c>
      <c r="C47" s="108">
        <v>0</v>
      </c>
      <c r="D47" s="108">
        <v>0</v>
      </c>
      <c r="E47" s="108">
        <v>108.7</v>
      </c>
      <c r="F47" s="108">
        <v>38.369999999999997</v>
      </c>
      <c r="G47" s="108">
        <v>479.45</v>
      </c>
      <c r="H47" s="108">
        <v>400</v>
      </c>
      <c r="I47" s="108">
        <v>222.22</v>
      </c>
      <c r="J47" s="108">
        <v>169.49</v>
      </c>
      <c r="K47" s="108">
        <v>0</v>
      </c>
      <c r="L47" s="108">
        <v>240.96</v>
      </c>
      <c r="M47" s="108">
        <v>0</v>
      </c>
      <c r="N47" s="109">
        <f>N27/N36*100</f>
        <v>157.33099209833188</v>
      </c>
    </row>
    <row r="48" spans="1:14" x14ac:dyDescent="0.2">
      <c r="A48" s="48" t="s">
        <v>63</v>
      </c>
      <c r="B48" s="94">
        <v>0.03</v>
      </c>
      <c r="C48" s="94">
        <v>0.09</v>
      </c>
      <c r="D48" s="94">
        <v>0.03</v>
      </c>
      <c r="E48" s="94">
        <v>0.02</v>
      </c>
      <c r="F48" s="94">
        <v>0.04</v>
      </c>
      <c r="G48" s="94">
        <v>0.1</v>
      </c>
      <c r="H48" s="94">
        <v>7.0000000000000007E-2</v>
      </c>
      <c r="I48" s="94">
        <v>0.05</v>
      </c>
      <c r="J48" s="94">
        <v>0.08</v>
      </c>
      <c r="K48" s="94">
        <v>0.05</v>
      </c>
      <c r="L48" s="94">
        <v>0.08</v>
      </c>
      <c r="M48" s="94">
        <v>0.08</v>
      </c>
      <c r="N48" s="95">
        <f>N28/N37</f>
        <v>5.8673469387755105E-2</v>
      </c>
    </row>
    <row r="49" spans="1:14" ht="13.5" thickBot="1" x14ac:dyDescent="0.25">
      <c r="A49" s="25" t="s">
        <v>69</v>
      </c>
      <c r="B49" s="110">
        <v>0</v>
      </c>
      <c r="C49" s="110">
        <v>0</v>
      </c>
      <c r="D49" s="110">
        <v>0</v>
      </c>
      <c r="E49" s="110">
        <v>238</v>
      </c>
      <c r="F49" s="110">
        <v>89</v>
      </c>
      <c r="G49" s="110">
        <v>267</v>
      </c>
      <c r="H49" s="110">
        <v>211</v>
      </c>
      <c r="I49" s="110">
        <v>250</v>
      </c>
      <c r="J49" s="110">
        <v>138</v>
      </c>
      <c r="K49" s="110">
        <v>0</v>
      </c>
      <c r="L49" s="110">
        <v>125</v>
      </c>
      <c r="M49" s="110">
        <v>0</v>
      </c>
      <c r="N49" s="111">
        <f>N30/N39*100</f>
        <v>135.66947869348908</v>
      </c>
    </row>
    <row r="50" spans="1:14" ht="13.5" thickTop="1" x14ac:dyDescent="0.2">
      <c r="A50" s="102" t="s">
        <v>65</v>
      </c>
      <c r="B50" s="100"/>
      <c r="C50" s="100"/>
      <c r="D50" s="100"/>
      <c r="E50" s="100"/>
      <c r="F50" s="100"/>
      <c r="G50" s="100"/>
      <c r="H50" s="100"/>
      <c r="I50" s="100"/>
      <c r="J50" s="100"/>
      <c r="K50" s="100"/>
      <c r="L50" s="100"/>
      <c r="M50" s="100"/>
      <c r="N50" s="100"/>
    </row>
    <row r="51" spans="1:14" x14ac:dyDescent="0.2">
      <c r="L51" s="5" t="s">
        <v>25</v>
      </c>
    </row>
    <row r="94" spans="1:1" x14ac:dyDescent="0.2">
      <c r="A94" s="112"/>
    </row>
  </sheetData>
  <sheetProtection password="CC2E" sheet="1" objects="1" scenarios="1"/>
  <hyperlinks>
    <hyperlink ref="L51" location="'Table of Contents (2)'!A1" display="Table of Contents"/>
  </hyperlinks>
  <pageMargins left="0.25" right="0.25" top="0.75" bottom="0.75" header="0.3" footer="0.3"/>
  <pageSetup scale="75" orientation="landscape" verticalDpi="0" r:id="rId1"/>
  <headerFooter alignWithMargins="0">
    <oddFooter>&amp;C&amp;F
&amp;P  of  &amp;N</oddFoot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94"/>
  <sheetViews>
    <sheetView showGridLines="0" showRowColHeaders="0" tabSelected="1" zoomScale="90" zoomScaleNormal="90" workbookViewId="0">
      <selection activeCell="A61" sqref="A61"/>
    </sheetView>
  </sheetViews>
  <sheetFormatPr defaultRowHeight="12.75" x14ac:dyDescent="0.2"/>
  <cols>
    <col min="1" max="1" width="27.7109375" style="7" customWidth="1"/>
    <col min="2" max="13" width="10.7109375" style="7" customWidth="1"/>
    <col min="14" max="14" width="12.7109375" style="7" customWidth="1"/>
    <col min="15" max="16384" width="9.140625" style="7"/>
  </cols>
  <sheetData>
    <row r="2" spans="1:14" ht="18" x14ac:dyDescent="0.25">
      <c r="A2" s="42" t="s">
        <v>1</v>
      </c>
      <c r="B2" s="38"/>
      <c r="C2" s="38"/>
      <c r="D2" s="41"/>
      <c r="E2" s="41"/>
      <c r="F2" s="75" t="s">
        <v>85</v>
      </c>
      <c r="G2" s="43"/>
      <c r="J2" s="40"/>
      <c r="K2" s="76" t="s">
        <v>86</v>
      </c>
      <c r="L2" s="40"/>
      <c r="M2" s="40"/>
    </row>
    <row r="3" spans="1:14" x14ac:dyDescent="0.2">
      <c r="J3" s="39"/>
      <c r="K3" s="39" t="s">
        <v>87</v>
      </c>
      <c r="L3" s="39"/>
    </row>
    <row r="4" spans="1:14" ht="15.75" x14ac:dyDescent="0.25">
      <c r="B4" s="37"/>
      <c r="C4" s="37"/>
      <c r="F4" s="101">
        <v>2020</v>
      </c>
      <c r="G4" s="36"/>
      <c r="H4" s="35"/>
      <c r="I4" s="35"/>
      <c r="J4" s="35"/>
    </row>
    <row r="5" spans="1:14" ht="15.75" thickBot="1" x14ac:dyDescent="0.25">
      <c r="A5" s="58" t="s">
        <v>101</v>
      </c>
      <c r="B5" s="55" t="s">
        <v>10</v>
      </c>
      <c r="C5" s="55" t="s">
        <v>11</v>
      </c>
      <c r="D5" s="55" t="s">
        <v>12</v>
      </c>
      <c r="E5" s="55" t="s">
        <v>13</v>
      </c>
      <c r="F5" s="55" t="s">
        <v>14</v>
      </c>
      <c r="G5" s="55" t="s">
        <v>15</v>
      </c>
      <c r="H5" s="55" t="s">
        <v>16</v>
      </c>
      <c r="I5" s="55" t="s">
        <v>17</v>
      </c>
      <c r="J5" s="55" t="s">
        <v>18</v>
      </c>
      <c r="K5" s="55" t="s">
        <v>22</v>
      </c>
      <c r="L5" s="55" t="s">
        <v>19</v>
      </c>
      <c r="M5" s="55" t="s">
        <v>20</v>
      </c>
      <c r="N5" s="55" t="s">
        <v>21</v>
      </c>
    </row>
    <row r="6" spans="1:14" ht="13.5" thickTop="1" x14ac:dyDescent="0.2">
      <c r="A6" s="52" t="s">
        <v>3</v>
      </c>
      <c r="B6" s="56">
        <v>0</v>
      </c>
      <c r="C6" s="56">
        <v>0</v>
      </c>
      <c r="D6" s="56">
        <v>2400</v>
      </c>
      <c r="E6" s="56">
        <v>1205</v>
      </c>
      <c r="F6" s="56">
        <v>12090</v>
      </c>
      <c r="G6" s="56">
        <v>0</v>
      </c>
      <c r="H6" s="56">
        <v>12546</v>
      </c>
      <c r="I6" s="56">
        <v>21550</v>
      </c>
      <c r="J6" s="56">
        <v>0</v>
      </c>
      <c r="K6" s="56">
        <v>14355</v>
      </c>
      <c r="L6" s="56">
        <v>0</v>
      </c>
      <c r="M6" s="56">
        <v>0</v>
      </c>
      <c r="N6" s="57">
        <f>SUM(B6:M6)</f>
        <v>64146</v>
      </c>
    </row>
    <row r="7" spans="1:14" x14ac:dyDescent="0.2">
      <c r="A7" s="34" t="s">
        <v>4</v>
      </c>
      <c r="B7" s="44">
        <v>2904</v>
      </c>
      <c r="C7" s="44">
        <v>2599</v>
      </c>
      <c r="D7" s="44">
        <v>3678</v>
      </c>
      <c r="E7" s="44">
        <v>9116</v>
      </c>
      <c r="F7" s="44">
        <v>10435</v>
      </c>
      <c r="G7" s="44">
        <v>10211</v>
      </c>
      <c r="H7" s="44">
        <v>8735</v>
      </c>
      <c r="I7" s="44">
        <v>6388</v>
      </c>
      <c r="J7" s="44">
        <v>5362</v>
      </c>
      <c r="K7" s="44">
        <v>7258</v>
      </c>
      <c r="L7" s="44">
        <v>3484</v>
      </c>
      <c r="M7" s="44">
        <v>425</v>
      </c>
      <c r="N7" s="45">
        <f>SUM(B7:M7)</f>
        <v>70595</v>
      </c>
    </row>
    <row r="8" spans="1:14" x14ac:dyDescent="0.2">
      <c r="A8" s="48" t="s">
        <v>55</v>
      </c>
      <c r="B8" s="60">
        <v>10608</v>
      </c>
      <c r="C8" s="60">
        <v>9532</v>
      </c>
      <c r="D8" s="60">
        <v>14403</v>
      </c>
      <c r="E8" s="60">
        <v>36478</v>
      </c>
      <c r="F8" s="60">
        <v>42597</v>
      </c>
      <c r="G8" s="60">
        <v>43233</v>
      </c>
      <c r="H8" s="60">
        <v>37634</v>
      </c>
      <c r="I8" s="60">
        <v>28880</v>
      </c>
      <c r="J8" s="60">
        <v>25493</v>
      </c>
      <c r="K8" s="60">
        <v>34693</v>
      </c>
      <c r="L8" s="60">
        <v>17175</v>
      </c>
      <c r="M8" s="60">
        <v>2274</v>
      </c>
      <c r="N8" s="59">
        <f>SUM(B8:M8)</f>
        <v>303000</v>
      </c>
    </row>
    <row r="9" spans="1:14" x14ac:dyDescent="0.2">
      <c r="A9" s="34" t="s">
        <v>5</v>
      </c>
      <c r="B9" s="88">
        <v>0</v>
      </c>
      <c r="C9" s="88">
        <v>0</v>
      </c>
      <c r="D9" s="88">
        <v>0.65</v>
      </c>
      <c r="E9" s="88">
        <v>0.13</v>
      </c>
      <c r="F9" s="88">
        <v>1.1599999999999999</v>
      </c>
      <c r="G9" s="88">
        <v>0</v>
      </c>
      <c r="H9" s="88">
        <v>1.44</v>
      </c>
      <c r="I9" s="88">
        <v>3.37</v>
      </c>
      <c r="J9" s="88">
        <v>0</v>
      </c>
      <c r="K9" s="88">
        <v>1.98</v>
      </c>
      <c r="L9" s="88">
        <v>0</v>
      </c>
      <c r="M9" s="88">
        <v>0</v>
      </c>
      <c r="N9" s="89">
        <f>N6/N7</f>
        <v>0.90864792124088112</v>
      </c>
    </row>
    <row r="10" spans="1:14" x14ac:dyDescent="0.2">
      <c r="A10" s="48" t="s">
        <v>6</v>
      </c>
      <c r="B10" s="90">
        <v>36290</v>
      </c>
      <c r="C10" s="90">
        <v>13800</v>
      </c>
      <c r="D10" s="90">
        <v>9184</v>
      </c>
      <c r="E10" s="90">
        <v>25823</v>
      </c>
      <c r="F10" s="90">
        <v>40390</v>
      </c>
      <c r="G10" s="90">
        <v>121959</v>
      </c>
      <c r="H10" s="90">
        <v>25655</v>
      </c>
      <c r="I10" s="90">
        <v>69750</v>
      </c>
      <c r="J10" s="90">
        <v>41635</v>
      </c>
      <c r="K10" s="90">
        <v>76422</v>
      </c>
      <c r="L10" s="90">
        <v>5982</v>
      </c>
      <c r="M10" s="90">
        <v>0</v>
      </c>
      <c r="N10" s="91">
        <f>SUM(B10:M10)</f>
        <v>466890</v>
      </c>
    </row>
    <row r="11" spans="1:14" x14ac:dyDescent="0.2">
      <c r="A11" s="34" t="s">
        <v>7</v>
      </c>
      <c r="B11" s="92">
        <v>36290</v>
      </c>
      <c r="C11" s="92">
        <v>13800</v>
      </c>
      <c r="D11" s="92">
        <v>6784</v>
      </c>
      <c r="E11" s="92">
        <v>24618</v>
      </c>
      <c r="F11" s="92">
        <v>28300</v>
      </c>
      <c r="G11" s="92">
        <v>121959</v>
      </c>
      <c r="H11" s="92">
        <v>13109</v>
      </c>
      <c r="I11" s="92">
        <v>48200</v>
      </c>
      <c r="J11" s="92">
        <v>41635</v>
      </c>
      <c r="K11" s="92">
        <v>62067</v>
      </c>
      <c r="L11" s="92">
        <v>5982</v>
      </c>
      <c r="M11" s="92">
        <v>0</v>
      </c>
      <c r="N11" s="93">
        <f>SUM(B11:M11)</f>
        <v>402744</v>
      </c>
    </row>
    <row r="12" spans="1:14" x14ac:dyDescent="0.2">
      <c r="A12" s="48" t="s">
        <v>8</v>
      </c>
      <c r="B12" s="94">
        <v>0</v>
      </c>
      <c r="C12" s="94">
        <v>0</v>
      </c>
      <c r="D12" s="94">
        <v>0.26</v>
      </c>
      <c r="E12" s="94">
        <v>0.05</v>
      </c>
      <c r="F12" s="94">
        <v>0.3</v>
      </c>
      <c r="G12" s="94">
        <v>0</v>
      </c>
      <c r="H12" s="94">
        <v>0.49</v>
      </c>
      <c r="I12" s="94">
        <v>0.31</v>
      </c>
      <c r="J12" s="94">
        <v>0</v>
      </c>
      <c r="K12" s="94">
        <v>0.19</v>
      </c>
      <c r="L12" s="94">
        <v>0</v>
      </c>
      <c r="M12" s="94">
        <v>0</v>
      </c>
      <c r="N12" s="95">
        <f>N6/N10</f>
        <v>0.13738996337467069</v>
      </c>
    </row>
    <row r="13" spans="1:14" ht="13.5" thickBot="1" x14ac:dyDescent="0.25">
      <c r="A13" s="25" t="s">
        <v>9</v>
      </c>
      <c r="B13" s="86">
        <v>4088</v>
      </c>
      <c r="C13" s="86">
        <v>0</v>
      </c>
      <c r="D13" s="86">
        <v>7000</v>
      </c>
      <c r="E13" s="86">
        <v>9239</v>
      </c>
      <c r="F13" s="86">
        <v>1295</v>
      </c>
      <c r="G13" s="86">
        <v>35595</v>
      </c>
      <c r="H13" s="86">
        <v>2038</v>
      </c>
      <c r="I13" s="86">
        <v>0</v>
      </c>
      <c r="J13" s="86">
        <v>6998</v>
      </c>
      <c r="K13" s="86">
        <v>8462</v>
      </c>
      <c r="L13" s="86">
        <v>2316</v>
      </c>
      <c r="M13" s="86">
        <v>0</v>
      </c>
      <c r="N13" s="87">
        <f>SUM(B13:M13)</f>
        <v>77031</v>
      </c>
    </row>
    <row r="14" spans="1:14" ht="16.5" thickTop="1" thickBot="1" x14ac:dyDescent="0.25">
      <c r="A14" s="47" t="s">
        <v>89</v>
      </c>
    </row>
    <row r="15" spans="1:14" ht="13.5" thickTop="1" x14ac:dyDescent="0.2">
      <c r="A15" s="52" t="s">
        <v>3</v>
      </c>
      <c r="B15" s="56">
        <v>67930</v>
      </c>
      <c r="C15" s="56">
        <v>100522</v>
      </c>
      <c r="D15" s="56">
        <v>150797</v>
      </c>
      <c r="E15" s="56">
        <v>103814</v>
      </c>
      <c r="F15" s="56">
        <v>135734</v>
      </c>
      <c r="G15" s="56">
        <v>132921</v>
      </c>
      <c r="H15" s="56">
        <v>102655</v>
      </c>
      <c r="I15" s="56">
        <v>191246</v>
      </c>
      <c r="J15" s="56">
        <v>67507</v>
      </c>
      <c r="K15" s="56">
        <v>356376</v>
      </c>
      <c r="L15" s="56">
        <v>47360</v>
      </c>
      <c r="M15" s="56">
        <v>56559</v>
      </c>
      <c r="N15" s="57">
        <f>SUM(B15:M15)</f>
        <v>1513421</v>
      </c>
    </row>
    <row r="16" spans="1:14" x14ac:dyDescent="0.2">
      <c r="A16" s="34" t="s">
        <v>4</v>
      </c>
      <c r="B16" s="44">
        <v>145299</v>
      </c>
      <c r="C16" s="44">
        <v>137714</v>
      </c>
      <c r="D16" s="44">
        <v>150356</v>
      </c>
      <c r="E16" s="44">
        <v>157491</v>
      </c>
      <c r="F16" s="44">
        <v>199206</v>
      </c>
      <c r="G16" s="44">
        <v>177249</v>
      </c>
      <c r="H16" s="44">
        <v>162805</v>
      </c>
      <c r="I16" s="44">
        <v>136341</v>
      </c>
      <c r="J16" s="44">
        <v>207506</v>
      </c>
      <c r="K16" s="44">
        <v>273576</v>
      </c>
      <c r="L16" s="44">
        <v>144551</v>
      </c>
      <c r="M16" s="44">
        <v>77888</v>
      </c>
      <c r="N16" s="45">
        <f>SUM(B16:M16)</f>
        <v>1969982</v>
      </c>
    </row>
    <row r="17" spans="1:14" x14ac:dyDescent="0.2">
      <c r="A17" s="48" t="s">
        <v>55</v>
      </c>
      <c r="B17" s="60">
        <v>267586</v>
      </c>
      <c r="C17" s="60">
        <v>262616</v>
      </c>
      <c r="D17" s="60">
        <v>318769</v>
      </c>
      <c r="E17" s="60">
        <v>360931</v>
      </c>
      <c r="F17" s="60">
        <v>475269</v>
      </c>
      <c r="G17" s="60">
        <v>450460</v>
      </c>
      <c r="H17" s="60">
        <v>439239</v>
      </c>
      <c r="I17" s="60">
        <v>326438</v>
      </c>
      <c r="J17" s="60">
        <v>435042</v>
      </c>
      <c r="K17" s="60">
        <v>587635</v>
      </c>
      <c r="L17" s="60">
        <v>307410</v>
      </c>
      <c r="M17" s="60">
        <v>136664</v>
      </c>
      <c r="N17" s="59">
        <f>SUM(B17:M17)</f>
        <v>4368059</v>
      </c>
    </row>
    <row r="18" spans="1:14" x14ac:dyDescent="0.2">
      <c r="A18" s="34" t="s">
        <v>5</v>
      </c>
      <c r="B18" s="88">
        <v>0.47</v>
      </c>
      <c r="C18" s="88">
        <v>0.73</v>
      </c>
      <c r="D18" s="88">
        <v>1</v>
      </c>
      <c r="E18" s="88">
        <v>0.66</v>
      </c>
      <c r="F18" s="88">
        <v>0.68</v>
      </c>
      <c r="G18" s="88">
        <v>0.75</v>
      </c>
      <c r="H18" s="88">
        <v>0.63</v>
      </c>
      <c r="I18" s="88">
        <v>1.4</v>
      </c>
      <c r="J18" s="88">
        <v>0.33</v>
      </c>
      <c r="K18" s="88">
        <v>1.3</v>
      </c>
      <c r="L18" s="88">
        <v>0.33</v>
      </c>
      <c r="M18" s="88">
        <v>0.73</v>
      </c>
      <c r="N18" s="89">
        <f>N15/N16</f>
        <v>0.76824102961346852</v>
      </c>
    </row>
    <row r="19" spans="1:14" x14ac:dyDescent="0.2">
      <c r="A19" s="48" t="s">
        <v>6</v>
      </c>
      <c r="B19" s="90">
        <v>246318</v>
      </c>
      <c r="C19" s="90">
        <v>264923</v>
      </c>
      <c r="D19" s="90">
        <v>567354</v>
      </c>
      <c r="E19" s="90">
        <v>399925</v>
      </c>
      <c r="F19" s="90">
        <v>565102</v>
      </c>
      <c r="G19" s="90">
        <v>793741</v>
      </c>
      <c r="H19" s="90">
        <v>666446</v>
      </c>
      <c r="I19" s="90">
        <v>538114</v>
      </c>
      <c r="J19" s="90">
        <v>305959</v>
      </c>
      <c r="K19" s="90">
        <v>896635</v>
      </c>
      <c r="L19" s="90">
        <v>461237</v>
      </c>
      <c r="M19" s="90">
        <v>77113</v>
      </c>
      <c r="N19" s="91">
        <f>SUM(B19:M19)</f>
        <v>5782867</v>
      </c>
    </row>
    <row r="20" spans="1:14" x14ac:dyDescent="0.2">
      <c r="A20" s="34" t="s">
        <v>7</v>
      </c>
      <c r="B20" s="92">
        <v>178388</v>
      </c>
      <c r="C20" s="92">
        <v>164401</v>
      </c>
      <c r="D20" s="92">
        <v>416557</v>
      </c>
      <c r="E20" s="92">
        <v>296111</v>
      </c>
      <c r="F20" s="92">
        <v>429368</v>
      </c>
      <c r="G20" s="92">
        <v>660820</v>
      </c>
      <c r="H20" s="92">
        <v>563791</v>
      </c>
      <c r="I20" s="92">
        <v>346868</v>
      </c>
      <c r="J20" s="92">
        <v>238452</v>
      </c>
      <c r="K20" s="92">
        <v>540259</v>
      </c>
      <c r="L20" s="92">
        <v>413877</v>
      </c>
      <c r="M20" s="92">
        <v>20554</v>
      </c>
      <c r="N20" s="93">
        <f>SUM(B20:M20)</f>
        <v>4269446</v>
      </c>
    </row>
    <row r="21" spans="1:14" x14ac:dyDescent="0.2">
      <c r="A21" s="48" t="s">
        <v>8</v>
      </c>
      <c r="B21" s="94">
        <v>0.28000000000000003</v>
      </c>
      <c r="C21" s="94">
        <v>0.38</v>
      </c>
      <c r="D21" s="94">
        <v>0.27</v>
      </c>
      <c r="E21" s="94">
        <v>0.26</v>
      </c>
      <c r="F21" s="94">
        <v>0.24</v>
      </c>
      <c r="G21" s="94">
        <v>0.17</v>
      </c>
      <c r="H21" s="94">
        <v>0.15</v>
      </c>
      <c r="I21" s="94">
        <v>0.36</v>
      </c>
      <c r="J21" s="94">
        <v>0.22</v>
      </c>
      <c r="K21" s="94">
        <v>0.4</v>
      </c>
      <c r="L21" s="94">
        <v>0.1</v>
      </c>
      <c r="M21" s="94">
        <v>0.73</v>
      </c>
      <c r="N21" s="95">
        <f>N15/N19</f>
        <v>0.26170773078474741</v>
      </c>
    </row>
    <row r="22" spans="1:14" ht="13.5" thickBot="1" x14ac:dyDescent="0.25">
      <c r="A22" s="25" t="s">
        <v>9</v>
      </c>
      <c r="B22" s="86">
        <v>67183</v>
      </c>
      <c r="C22" s="86">
        <v>24452</v>
      </c>
      <c r="D22" s="86">
        <v>88318</v>
      </c>
      <c r="E22" s="86">
        <v>100183</v>
      </c>
      <c r="F22" s="86">
        <v>128073</v>
      </c>
      <c r="G22" s="86">
        <v>161753</v>
      </c>
      <c r="H22" s="86">
        <v>239619</v>
      </c>
      <c r="I22" s="86">
        <v>74069</v>
      </c>
      <c r="J22" s="86">
        <v>91571</v>
      </c>
      <c r="K22" s="86">
        <v>111350</v>
      </c>
      <c r="L22" s="86">
        <v>64868</v>
      </c>
      <c r="M22" s="86">
        <v>4795</v>
      </c>
      <c r="N22" s="87">
        <f>SUM(B22:M22)</f>
        <v>1156234</v>
      </c>
    </row>
    <row r="23" spans="1:14" ht="16.5" thickTop="1" thickBot="1" x14ac:dyDescent="0.25">
      <c r="A23" s="47" t="s">
        <v>102</v>
      </c>
      <c r="B23" s="30"/>
      <c r="C23" s="30"/>
      <c r="D23" s="30"/>
      <c r="E23" s="30"/>
      <c r="F23" s="46"/>
      <c r="G23" s="46"/>
    </row>
    <row r="24" spans="1:14" ht="13.5" thickTop="1" x14ac:dyDescent="0.2">
      <c r="A24" s="52" t="s">
        <v>56</v>
      </c>
      <c r="B24" s="56">
        <v>0</v>
      </c>
      <c r="C24" s="56">
        <v>0</v>
      </c>
      <c r="D24" s="56">
        <v>1</v>
      </c>
      <c r="E24" s="56">
        <v>1</v>
      </c>
      <c r="F24" s="56">
        <v>2</v>
      </c>
      <c r="G24" s="56">
        <v>0</v>
      </c>
      <c r="H24" s="56">
        <v>1</v>
      </c>
      <c r="I24" s="56">
        <v>1</v>
      </c>
      <c r="J24" s="56">
        <v>0</v>
      </c>
      <c r="K24" s="56">
        <v>1</v>
      </c>
      <c r="L24" s="56">
        <v>0</v>
      </c>
      <c r="M24" s="56">
        <v>0</v>
      </c>
      <c r="N24" s="57">
        <f>SUM(B24:M24)</f>
        <v>7</v>
      </c>
    </row>
    <row r="25" spans="1:14" x14ac:dyDescent="0.2">
      <c r="A25" s="34" t="s">
        <v>4</v>
      </c>
      <c r="B25" s="44">
        <v>0</v>
      </c>
      <c r="C25" s="44">
        <v>1</v>
      </c>
      <c r="D25" s="44">
        <v>1</v>
      </c>
      <c r="E25" s="44">
        <v>1</v>
      </c>
      <c r="F25" s="44">
        <v>1</v>
      </c>
      <c r="G25" s="44">
        <v>1</v>
      </c>
      <c r="H25" s="44">
        <v>1</v>
      </c>
      <c r="I25" s="44">
        <v>0</v>
      </c>
      <c r="J25" s="44">
        <v>1</v>
      </c>
      <c r="K25" s="44">
        <v>1</v>
      </c>
      <c r="L25" s="44">
        <v>0</v>
      </c>
      <c r="M25" s="44">
        <v>0</v>
      </c>
      <c r="N25" s="45">
        <f>SUM(B25:M25)</f>
        <v>8</v>
      </c>
    </row>
    <row r="26" spans="1:14" x14ac:dyDescent="0.2">
      <c r="A26" s="48" t="s">
        <v>55</v>
      </c>
      <c r="B26" s="60">
        <v>8</v>
      </c>
      <c r="C26" s="60">
        <v>10</v>
      </c>
      <c r="D26" s="60">
        <v>15</v>
      </c>
      <c r="E26" s="60">
        <v>21</v>
      </c>
      <c r="F26" s="60">
        <v>31</v>
      </c>
      <c r="G26" s="60">
        <v>31</v>
      </c>
      <c r="H26" s="60">
        <v>21</v>
      </c>
      <c r="I26" s="60">
        <v>13</v>
      </c>
      <c r="J26" s="60">
        <v>30</v>
      </c>
      <c r="K26" s="60">
        <v>29</v>
      </c>
      <c r="L26" s="60">
        <v>15</v>
      </c>
      <c r="M26" s="60">
        <v>4</v>
      </c>
      <c r="N26" s="59">
        <f>SUM(B26:M26)</f>
        <v>228</v>
      </c>
    </row>
    <row r="27" spans="1:14" x14ac:dyDescent="0.2">
      <c r="A27" s="34" t="s">
        <v>5</v>
      </c>
      <c r="B27" s="88">
        <v>0</v>
      </c>
      <c r="C27" s="88">
        <v>0</v>
      </c>
      <c r="D27" s="88">
        <v>1</v>
      </c>
      <c r="E27" s="88">
        <v>1</v>
      </c>
      <c r="F27" s="88">
        <v>2</v>
      </c>
      <c r="G27" s="88">
        <v>0</v>
      </c>
      <c r="H27" s="88">
        <v>1</v>
      </c>
      <c r="I27" s="88">
        <v>1</v>
      </c>
      <c r="J27" s="88">
        <v>0</v>
      </c>
      <c r="K27" s="88">
        <v>1</v>
      </c>
      <c r="L27" s="88">
        <v>0</v>
      </c>
      <c r="M27" s="88">
        <v>0</v>
      </c>
      <c r="N27" s="89">
        <f>IF(N25=0,N24/1,N24/N25)</f>
        <v>0.875</v>
      </c>
    </row>
    <row r="28" spans="1:14" x14ac:dyDescent="0.2">
      <c r="A28" s="48" t="s">
        <v>57</v>
      </c>
      <c r="B28" s="90">
        <v>2</v>
      </c>
      <c r="C28" s="90">
        <v>1</v>
      </c>
      <c r="D28" s="90">
        <v>3</v>
      </c>
      <c r="E28" s="90">
        <v>3</v>
      </c>
      <c r="F28" s="90">
        <v>5</v>
      </c>
      <c r="G28" s="90">
        <v>6</v>
      </c>
      <c r="H28" s="90">
        <v>4</v>
      </c>
      <c r="I28" s="90">
        <v>2</v>
      </c>
      <c r="J28" s="90">
        <v>3</v>
      </c>
      <c r="K28" s="90">
        <v>6</v>
      </c>
      <c r="L28" s="90">
        <v>1</v>
      </c>
      <c r="M28" s="90">
        <v>0</v>
      </c>
      <c r="N28" s="91">
        <f>SUM(B28:M28)</f>
        <v>36</v>
      </c>
    </row>
    <row r="29" spans="1:14" x14ac:dyDescent="0.2">
      <c r="A29" s="34" t="s">
        <v>58</v>
      </c>
      <c r="B29" s="92">
        <v>2</v>
      </c>
      <c r="C29" s="92">
        <v>1</v>
      </c>
      <c r="D29" s="92">
        <v>2</v>
      </c>
      <c r="E29" s="92">
        <v>2</v>
      </c>
      <c r="F29" s="92">
        <v>3</v>
      </c>
      <c r="G29" s="92">
        <v>6</v>
      </c>
      <c r="H29" s="92">
        <v>3</v>
      </c>
      <c r="I29" s="92">
        <v>1</v>
      </c>
      <c r="J29" s="92">
        <v>3</v>
      </c>
      <c r="K29" s="92">
        <v>5</v>
      </c>
      <c r="L29" s="92">
        <v>1</v>
      </c>
      <c r="M29" s="92">
        <v>0</v>
      </c>
      <c r="N29" s="93">
        <f>SUM(B29:M29)</f>
        <v>29</v>
      </c>
    </row>
    <row r="30" spans="1:14" x14ac:dyDescent="0.2">
      <c r="A30" s="48" t="s">
        <v>8</v>
      </c>
      <c r="B30" s="94">
        <v>0</v>
      </c>
      <c r="C30" s="94">
        <v>0</v>
      </c>
      <c r="D30" s="94">
        <v>0.33</v>
      </c>
      <c r="E30" s="94">
        <v>0.33</v>
      </c>
      <c r="F30" s="94">
        <v>0.4</v>
      </c>
      <c r="G30" s="94">
        <v>0</v>
      </c>
      <c r="H30" s="94">
        <v>0.25</v>
      </c>
      <c r="I30" s="94">
        <v>0.5</v>
      </c>
      <c r="J30" s="94">
        <v>0</v>
      </c>
      <c r="K30" s="94">
        <v>0.17</v>
      </c>
      <c r="L30" s="94">
        <v>0</v>
      </c>
      <c r="M30" s="94">
        <v>0</v>
      </c>
      <c r="N30" s="95">
        <f>N24/N28</f>
        <v>0.19444444444444445</v>
      </c>
    </row>
    <row r="31" spans="1:14" ht="13.5" thickBot="1" x14ac:dyDescent="0.25">
      <c r="A31" s="25" t="s">
        <v>59</v>
      </c>
      <c r="B31" s="86">
        <v>2</v>
      </c>
      <c r="C31" s="86">
        <v>0</v>
      </c>
      <c r="D31" s="86">
        <v>1</v>
      </c>
      <c r="E31" s="86">
        <v>4</v>
      </c>
      <c r="F31" s="86">
        <v>1</v>
      </c>
      <c r="G31" s="86">
        <v>2</v>
      </c>
      <c r="H31" s="86">
        <v>1</v>
      </c>
      <c r="I31" s="86">
        <v>0</v>
      </c>
      <c r="J31" s="86">
        <v>2</v>
      </c>
      <c r="K31" s="86">
        <v>4</v>
      </c>
      <c r="L31" s="86">
        <v>1</v>
      </c>
      <c r="M31" s="86">
        <v>0</v>
      </c>
      <c r="N31" s="87">
        <f>SUM(B31:M31)</f>
        <v>18</v>
      </c>
    </row>
    <row r="32" spans="1:14" ht="16.5" thickTop="1" thickBot="1" x14ac:dyDescent="0.25">
      <c r="A32" s="47" t="s">
        <v>91</v>
      </c>
    </row>
    <row r="33" spans="1:14" ht="13.5" thickTop="1" x14ac:dyDescent="0.2">
      <c r="A33" s="52" t="s">
        <v>56</v>
      </c>
      <c r="B33" s="56">
        <v>5</v>
      </c>
      <c r="C33" s="56">
        <v>9</v>
      </c>
      <c r="D33" s="56">
        <v>13</v>
      </c>
      <c r="E33" s="56">
        <v>13</v>
      </c>
      <c r="F33" s="56">
        <v>13</v>
      </c>
      <c r="G33" s="56">
        <v>13</v>
      </c>
      <c r="H33" s="56">
        <v>10</v>
      </c>
      <c r="I33" s="56">
        <v>9</v>
      </c>
      <c r="J33" s="56">
        <v>6</v>
      </c>
      <c r="K33" s="56">
        <v>16</v>
      </c>
      <c r="L33" s="56">
        <v>8</v>
      </c>
      <c r="M33" s="56">
        <v>2</v>
      </c>
      <c r="N33" s="57">
        <f>SUM(B33:M33)</f>
        <v>117</v>
      </c>
    </row>
    <row r="34" spans="1:14" x14ac:dyDescent="0.2">
      <c r="A34" s="34" t="s">
        <v>4</v>
      </c>
      <c r="B34" s="44">
        <v>18</v>
      </c>
      <c r="C34" s="44">
        <v>19</v>
      </c>
      <c r="D34" s="44">
        <v>21</v>
      </c>
      <c r="E34" s="44">
        <v>25</v>
      </c>
      <c r="F34" s="44">
        <v>22</v>
      </c>
      <c r="G34" s="44">
        <v>24</v>
      </c>
      <c r="H34" s="44">
        <v>19</v>
      </c>
      <c r="I34" s="44">
        <v>12</v>
      </c>
      <c r="J34" s="44">
        <v>22</v>
      </c>
      <c r="K34" s="44">
        <v>24</v>
      </c>
      <c r="L34" s="44">
        <v>15</v>
      </c>
      <c r="M34" s="44">
        <v>8</v>
      </c>
      <c r="N34" s="45">
        <f>SUM(B34:M34)</f>
        <v>229</v>
      </c>
    </row>
    <row r="35" spans="1:14" x14ac:dyDescent="0.2">
      <c r="A35" s="48" t="s">
        <v>55</v>
      </c>
      <c r="B35" s="60">
        <v>240</v>
      </c>
      <c r="C35" s="60">
        <v>277</v>
      </c>
      <c r="D35" s="60">
        <v>326</v>
      </c>
      <c r="E35" s="60">
        <v>395</v>
      </c>
      <c r="F35" s="60">
        <v>410</v>
      </c>
      <c r="G35" s="60">
        <v>442</v>
      </c>
      <c r="H35" s="60">
        <v>338</v>
      </c>
      <c r="I35" s="60">
        <v>264</v>
      </c>
      <c r="J35" s="60">
        <v>426</v>
      </c>
      <c r="K35" s="60">
        <v>468</v>
      </c>
      <c r="L35" s="60">
        <v>318</v>
      </c>
      <c r="M35" s="60">
        <v>132</v>
      </c>
      <c r="N35" s="59">
        <f>SUM(B35:M35)</f>
        <v>4036</v>
      </c>
    </row>
    <row r="36" spans="1:14" x14ac:dyDescent="0.2">
      <c r="A36" s="34" t="s">
        <v>5</v>
      </c>
      <c r="B36" s="88">
        <v>0.28000000000000003</v>
      </c>
      <c r="C36" s="88">
        <v>0.47</v>
      </c>
      <c r="D36" s="88">
        <v>0.62</v>
      </c>
      <c r="E36" s="88">
        <v>0.52</v>
      </c>
      <c r="F36" s="88">
        <v>0.59</v>
      </c>
      <c r="G36" s="88">
        <v>0.54</v>
      </c>
      <c r="H36" s="88">
        <v>0.53</v>
      </c>
      <c r="I36" s="88">
        <v>0.75</v>
      </c>
      <c r="J36" s="88">
        <v>0.27</v>
      </c>
      <c r="K36" s="88">
        <v>0.67</v>
      </c>
      <c r="L36" s="88">
        <v>0.53</v>
      </c>
      <c r="M36" s="88">
        <v>0.25</v>
      </c>
      <c r="N36" s="89">
        <f>IF(N34=0,N33/1,N33/N34)</f>
        <v>0.51091703056768556</v>
      </c>
    </row>
    <row r="37" spans="1:14" x14ac:dyDescent="0.2">
      <c r="A37" s="48" t="s">
        <v>57</v>
      </c>
      <c r="B37" s="90">
        <v>25</v>
      </c>
      <c r="C37" s="90">
        <v>25</v>
      </c>
      <c r="D37" s="90">
        <v>47</v>
      </c>
      <c r="E37" s="90">
        <v>58</v>
      </c>
      <c r="F37" s="90">
        <v>53</v>
      </c>
      <c r="G37" s="90">
        <v>62</v>
      </c>
      <c r="H37" s="90">
        <v>52</v>
      </c>
      <c r="I37" s="90">
        <v>32</v>
      </c>
      <c r="J37" s="90">
        <v>34</v>
      </c>
      <c r="K37" s="90">
        <v>64</v>
      </c>
      <c r="L37" s="90">
        <v>43</v>
      </c>
      <c r="M37" s="90">
        <v>5</v>
      </c>
      <c r="N37" s="91">
        <f>SUM(B37:M37)</f>
        <v>500</v>
      </c>
    </row>
    <row r="38" spans="1:14" x14ac:dyDescent="0.2">
      <c r="A38" s="34" t="s">
        <v>58</v>
      </c>
      <c r="B38" s="92">
        <v>20</v>
      </c>
      <c r="C38" s="92">
        <v>16</v>
      </c>
      <c r="D38" s="92">
        <v>34</v>
      </c>
      <c r="E38" s="92">
        <v>45</v>
      </c>
      <c r="F38" s="92">
        <v>40</v>
      </c>
      <c r="G38" s="92">
        <v>49</v>
      </c>
      <c r="H38" s="92">
        <v>42</v>
      </c>
      <c r="I38" s="92">
        <v>23</v>
      </c>
      <c r="J38" s="92">
        <v>28</v>
      </c>
      <c r="K38" s="92">
        <v>48</v>
      </c>
      <c r="L38" s="92">
        <v>35</v>
      </c>
      <c r="M38" s="92">
        <v>3</v>
      </c>
      <c r="N38" s="93">
        <f>SUM(B38:M38)</f>
        <v>383</v>
      </c>
    </row>
    <row r="39" spans="1:14" x14ac:dyDescent="0.2">
      <c r="A39" s="48" t="s">
        <v>8</v>
      </c>
      <c r="B39" s="94">
        <v>0.2</v>
      </c>
      <c r="C39" s="94">
        <v>0.36</v>
      </c>
      <c r="D39" s="94">
        <v>0.28000000000000003</v>
      </c>
      <c r="E39" s="94">
        <v>0.22</v>
      </c>
      <c r="F39" s="94">
        <v>0.25</v>
      </c>
      <c r="G39" s="94">
        <v>0.21</v>
      </c>
      <c r="H39" s="94">
        <v>0.19</v>
      </c>
      <c r="I39" s="94">
        <v>0.28000000000000003</v>
      </c>
      <c r="J39" s="94">
        <v>0.18</v>
      </c>
      <c r="K39" s="94">
        <v>0.25</v>
      </c>
      <c r="L39" s="94">
        <v>0.19</v>
      </c>
      <c r="M39" s="94">
        <v>0.4</v>
      </c>
      <c r="N39" s="95">
        <f>N33/N37</f>
        <v>0.23400000000000001</v>
      </c>
    </row>
    <row r="40" spans="1:14" ht="13.5" thickBot="1" x14ac:dyDescent="0.25">
      <c r="A40" s="25" t="s">
        <v>59</v>
      </c>
      <c r="B40" s="86">
        <v>10</v>
      </c>
      <c r="C40" s="86">
        <v>7</v>
      </c>
      <c r="D40" s="86">
        <v>12</v>
      </c>
      <c r="E40" s="86">
        <v>23</v>
      </c>
      <c r="F40" s="86">
        <v>21</v>
      </c>
      <c r="G40" s="86">
        <v>22</v>
      </c>
      <c r="H40" s="86">
        <v>26</v>
      </c>
      <c r="I40" s="86">
        <v>10</v>
      </c>
      <c r="J40" s="86">
        <v>16</v>
      </c>
      <c r="K40" s="86">
        <v>28</v>
      </c>
      <c r="L40" s="86">
        <v>11</v>
      </c>
      <c r="M40" s="86">
        <v>1</v>
      </c>
      <c r="N40" s="87">
        <f>SUM(B40:M40)</f>
        <v>187</v>
      </c>
    </row>
    <row r="41" spans="1:14" ht="16.5" thickTop="1" thickBot="1" x14ac:dyDescent="0.25">
      <c r="A41" s="47" t="s">
        <v>92</v>
      </c>
    </row>
    <row r="42" spans="1:14" ht="13.5" thickTop="1" x14ac:dyDescent="0.2">
      <c r="A42" s="52" t="s">
        <v>78</v>
      </c>
      <c r="B42" s="98">
        <v>0</v>
      </c>
      <c r="C42" s="98">
        <v>0</v>
      </c>
      <c r="D42" s="98">
        <v>0.02</v>
      </c>
      <c r="E42" s="98">
        <v>0.01</v>
      </c>
      <c r="F42" s="98">
        <v>0.09</v>
      </c>
      <c r="G42" s="98">
        <v>0</v>
      </c>
      <c r="H42" s="98">
        <v>0.12</v>
      </c>
      <c r="I42" s="98">
        <v>0.11</v>
      </c>
      <c r="J42" s="98">
        <v>0</v>
      </c>
      <c r="K42" s="98">
        <v>0.04</v>
      </c>
      <c r="L42" s="98">
        <v>0</v>
      </c>
      <c r="M42" s="98">
        <v>0</v>
      </c>
      <c r="N42" s="99">
        <f>N6/N15</f>
        <v>4.2384769340454508E-2</v>
      </c>
    </row>
    <row r="43" spans="1:14" x14ac:dyDescent="0.2">
      <c r="A43" s="103" t="s">
        <v>66</v>
      </c>
      <c r="B43" s="104">
        <v>0</v>
      </c>
      <c r="C43" s="104">
        <v>0</v>
      </c>
      <c r="D43" s="104">
        <v>65</v>
      </c>
      <c r="E43" s="104">
        <v>19.7</v>
      </c>
      <c r="F43" s="104">
        <v>170.59</v>
      </c>
      <c r="G43" s="104">
        <v>0</v>
      </c>
      <c r="H43" s="104">
        <v>228.57</v>
      </c>
      <c r="I43" s="104">
        <v>240.71</v>
      </c>
      <c r="J43" s="104">
        <v>0</v>
      </c>
      <c r="K43" s="104">
        <v>152.31</v>
      </c>
      <c r="L43" s="104">
        <v>0</v>
      </c>
      <c r="M43" s="104">
        <v>0</v>
      </c>
      <c r="N43" s="105">
        <f>N9/N18*100</f>
        <v>118.27641146660139</v>
      </c>
    </row>
    <row r="44" spans="1:14" x14ac:dyDescent="0.2">
      <c r="A44" s="48" t="s">
        <v>62</v>
      </c>
      <c r="B44" s="94">
        <v>0.15</v>
      </c>
      <c r="C44" s="94">
        <v>0.05</v>
      </c>
      <c r="D44" s="94">
        <v>0.02</v>
      </c>
      <c r="E44" s="94">
        <v>0.06</v>
      </c>
      <c r="F44" s="94">
        <v>7.0000000000000007E-2</v>
      </c>
      <c r="G44" s="94">
        <v>0.15</v>
      </c>
      <c r="H44" s="94">
        <v>0.04</v>
      </c>
      <c r="I44" s="94">
        <v>0.13</v>
      </c>
      <c r="J44" s="94">
        <v>0.14000000000000001</v>
      </c>
      <c r="K44" s="94">
        <v>0.09</v>
      </c>
      <c r="L44" s="94">
        <v>0.01</v>
      </c>
      <c r="M44" s="94">
        <v>0</v>
      </c>
      <c r="N44" s="95">
        <f>N10/N19</f>
        <v>8.0736769495131047E-2</v>
      </c>
    </row>
    <row r="45" spans="1:14" x14ac:dyDescent="0.2">
      <c r="A45" s="34" t="s">
        <v>67</v>
      </c>
      <c r="B45" s="106">
        <v>0</v>
      </c>
      <c r="C45" s="106">
        <v>0</v>
      </c>
      <c r="D45" s="106">
        <v>96</v>
      </c>
      <c r="E45" s="106">
        <v>19</v>
      </c>
      <c r="F45" s="106">
        <v>125</v>
      </c>
      <c r="G45" s="106">
        <v>0</v>
      </c>
      <c r="H45" s="106">
        <v>327</v>
      </c>
      <c r="I45" s="106">
        <v>86</v>
      </c>
      <c r="J45" s="106">
        <v>0</v>
      </c>
      <c r="K45" s="106">
        <v>48</v>
      </c>
      <c r="L45" s="106">
        <v>0</v>
      </c>
      <c r="M45" s="106">
        <v>0</v>
      </c>
      <c r="N45" s="107">
        <f>N12/N21*100</f>
        <v>52.497479903516066</v>
      </c>
    </row>
    <row r="46" spans="1:14" x14ac:dyDescent="0.2">
      <c r="A46" s="48" t="s">
        <v>79</v>
      </c>
      <c r="B46" s="97">
        <v>0</v>
      </c>
      <c r="C46" s="97">
        <v>0</v>
      </c>
      <c r="D46" s="97">
        <v>0.08</v>
      </c>
      <c r="E46" s="97">
        <v>0.08</v>
      </c>
      <c r="F46" s="97">
        <v>0.15</v>
      </c>
      <c r="G46" s="97">
        <v>0</v>
      </c>
      <c r="H46" s="97">
        <v>0.1</v>
      </c>
      <c r="I46" s="97">
        <v>0.11</v>
      </c>
      <c r="J46" s="97">
        <v>0</v>
      </c>
      <c r="K46" s="97">
        <v>0.06</v>
      </c>
      <c r="L46" s="97">
        <v>0</v>
      </c>
      <c r="M46" s="97">
        <v>0</v>
      </c>
      <c r="N46" s="51">
        <f>N24/N33</f>
        <v>5.9829059829059832E-2</v>
      </c>
    </row>
    <row r="47" spans="1:14" x14ac:dyDescent="0.2">
      <c r="A47" s="103" t="s">
        <v>68</v>
      </c>
      <c r="B47" s="108">
        <v>0</v>
      </c>
      <c r="C47" s="108">
        <v>0</v>
      </c>
      <c r="D47" s="108">
        <v>161.29</v>
      </c>
      <c r="E47" s="108">
        <v>192.31</v>
      </c>
      <c r="F47" s="108">
        <v>338.98</v>
      </c>
      <c r="G47" s="108">
        <v>0</v>
      </c>
      <c r="H47" s="108">
        <v>188.68</v>
      </c>
      <c r="I47" s="108">
        <v>133.33000000000001</v>
      </c>
      <c r="J47" s="108">
        <v>0</v>
      </c>
      <c r="K47" s="108">
        <v>149.25</v>
      </c>
      <c r="L47" s="108">
        <v>0</v>
      </c>
      <c r="M47" s="108">
        <v>0</v>
      </c>
      <c r="N47" s="109">
        <f>N27/N36*100</f>
        <v>171.26068376068378</v>
      </c>
    </row>
    <row r="48" spans="1:14" x14ac:dyDescent="0.2">
      <c r="A48" s="48" t="s">
        <v>63</v>
      </c>
      <c r="B48" s="94">
        <v>0.08</v>
      </c>
      <c r="C48" s="94">
        <v>0.04</v>
      </c>
      <c r="D48" s="94">
        <v>0.06</v>
      </c>
      <c r="E48" s="94">
        <v>0.05</v>
      </c>
      <c r="F48" s="94">
        <v>0.09</v>
      </c>
      <c r="G48" s="94">
        <v>0.1</v>
      </c>
      <c r="H48" s="94">
        <v>0.08</v>
      </c>
      <c r="I48" s="94">
        <v>0.06</v>
      </c>
      <c r="J48" s="94">
        <v>0.09</v>
      </c>
      <c r="K48" s="94">
        <v>0.09</v>
      </c>
      <c r="L48" s="94">
        <v>0.02</v>
      </c>
      <c r="M48" s="94">
        <v>0</v>
      </c>
      <c r="N48" s="95">
        <f>N28/N37</f>
        <v>7.1999999999999995E-2</v>
      </c>
    </row>
    <row r="49" spans="1:14" ht="13.5" thickBot="1" x14ac:dyDescent="0.25">
      <c r="A49" s="25" t="s">
        <v>69</v>
      </c>
      <c r="B49" s="110">
        <v>0</v>
      </c>
      <c r="C49" s="110">
        <v>0</v>
      </c>
      <c r="D49" s="110">
        <v>118</v>
      </c>
      <c r="E49" s="110">
        <v>150</v>
      </c>
      <c r="F49" s="110">
        <v>160</v>
      </c>
      <c r="G49" s="110">
        <v>0</v>
      </c>
      <c r="H49" s="110">
        <v>132</v>
      </c>
      <c r="I49" s="110">
        <v>179</v>
      </c>
      <c r="J49" s="110">
        <v>0</v>
      </c>
      <c r="K49" s="110">
        <v>68</v>
      </c>
      <c r="L49" s="110">
        <v>0</v>
      </c>
      <c r="M49" s="110">
        <v>0</v>
      </c>
      <c r="N49" s="111">
        <f>N30/N39*100</f>
        <v>83.095916429249755</v>
      </c>
    </row>
    <row r="50" spans="1:14" ht="13.5" thickTop="1" x14ac:dyDescent="0.2">
      <c r="A50" s="102" t="s">
        <v>65</v>
      </c>
      <c r="B50" s="100"/>
      <c r="C50" s="100"/>
      <c r="D50" s="100"/>
      <c r="E50" s="100"/>
      <c r="F50" s="100"/>
      <c r="G50" s="100"/>
      <c r="H50" s="100"/>
      <c r="I50" s="100"/>
      <c r="J50" s="100"/>
      <c r="K50" s="100"/>
      <c r="L50" s="100"/>
      <c r="M50" s="100"/>
      <c r="N50" s="100"/>
    </row>
    <row r="51" spans="1:14" x14ac:dyDescent="0.2">
      <c r="L51" s="5" t="s">
        <v>25</v>
      </c>
    </row>
    <row r="94" spans="1:1" x14ac:dyDescent="0.2">
      <c r="A94" s="112"/>
    </row>
  </sheetData>
  <sheetProtection password="CC2E" sheet="1" objects="1" scenarios="1"/>
  <hyperlinks>
    <hyperlink ref="L51" location="'Table of Contents (2)'!A1" display="Table of Contents"/>
  </hyperlinks>
  <pageMargins left="0.25" right="0.25" top="0.75" bottom="0.75" header="0.3" footer="0.3"/>
  <pageSetup scale="75" orientation="landscape" verticalDpi="0" r:id="rId1"/>
  <headerFooter alignWithMargins="0">
    <oddFooter>&amp;C&amp;F
&amp;P  of  &amp;N</oddFoot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94"/>
  <sheetViews>
    <sheetView showGridLines="0" showRowColHeaders="0" tabSelected="1" zoomScale="90" zoomScaleNormal="90" workbookViewId="0">
      <selection activeCell="A61" sqref="A61"/>
    </sheetView>
  </sheetViews>
  <sheetFormatPr defaultRowHeight="12.75" x14ac:dyDescent="0.2"/>
  <cols>
    <col min="1" max="1" width="27.7109375" style="7" customWidth="1"/>
    <col min="2" max="13" width="10.7109375" style="7" customWidth="1"/>
    <col min="14" max="14" width="12.7109375" style="7" customWidth="1"/>
    <col min="15" max="16384" width="9.140625" style="7"/>
  </cols>
  <sheetData>
    <row r="2" spans="1:14" ht="18" x14ac:dyDescent="0.25">
      <c r="A2" s="42" t="s">
        <v>1</v>
      </c>
      <c r="B2" s="38"/>
      <c r="C2" s="38"/>
      <c r="D2" s="41"/>
      <c r="E2" s="41"/>
      <c r="F2" s="75" t="s">
        <v>85</v>
      </c>
      <c r="G2" s="43"/>
      <c r="J2" s="40"/>
      <c r="K2" s="76" t="s">
        <v>86</v>
      </c>
      <c r="L2" s="40"/>
      <c r="M2" s="40"/>
    </row>
    <row r="3" spans="1:14" x14ac:dyDescent="0.2">
      <c r="J3" s="39"/>
      <c r="K3" s="39" t="s">
        <v>87</v>
      </c>
      <c r="L3" s="39"/>
    </row>
    <row r="4" spans="1:14" ht="15.75" x14ac:dyDescent="0.25">
      <c r="B4" s="37"/>
      <c r="C4" s="37"/>
      <c r="F4" s="101">
        <v>2021</v>
      </c>
      <c r="G4" s="36"/>
      <c r="H4" s="35"/>
      <c r="I4" s="35"/>
      <c r="J4" s="35"/>
    </row>
    <row r="5" spans="1:14" ht="15.75" thickBot="1" x14ac:dyDescent="0.25">
      <c r="A5" s="58" t="s">
        <v>103</v>
      </c>
      <c r="B5" s="55" t="s">
        <v>10</v>
      </c>
      <c r="C5" s="55" t="s">
        <v>11</v>
      </c>
      <c r="D5" s="55" t="s">
        <v>12</v>
      </c>
      <c r="E5" s="55" t="s">
        <v>13</v>
      </c>
      <c r="F5" s="55" t="s">
        <v>14</v>
      </c>
      <c r="G5" s="55" t="s">
        <v>15</v>
      </c>
      <c r="H5" s="55" t="s">
        <v>16</v>
      </c>
      <c r="I5" s="55" t="s">
        <v>17</v>
      </c>
      <c r="J5" s="55" t="s">
        <v>18</v>
      </c>
      <c r="K5" s="55" t="s">
        <v>22</v>
      </c>
      <c r="L5" s="55" t="s">
        <v>19</v>
      </c>
      <c r="M5" s="55" t="s">
        <v>20</v>
      </c>
      <c r="N5" s="55" t="s">
        <v>21</v>
      </c>
    </row>
    <row r="6" spans="1:14" ht="13.5" thickTop="1" x14ac:dyDescent="0.2">
      <c r="A6" s="52" t="s">
        <v>3</v>
      </c>
      <c r="B6" s="56">
        <v>0</v>
      </c>
      <c r="C6" s="56">
        <v>0</v>
      </c>
      <c r="D6" s="56">
        <v>0</v>
      </c>
      <c r="E6" s="56">
        <v>26907</v>
      </c>
      <c r="F6" s="56">
        <v>0</v>
      </c>
      <c r="G6" s="56">
        <v>0</v>
      </c>
      <c r="H6" s="56">
        <v>0</v>
      </c>
      <c r="I6" s="56">
        <v>0</v>
      </c>
      <c r="J6" s="56">
        <v>5250</v>
      </c>
      <c r="K6" s="56">
        <v>12155</v>
      </c>
      <c r="L6" s="56">
        <v>0</v>
      </c>
      <c r="M6" s="56">
        <v>0</v>
      </c>
      <c r="N6" s="57">
        <f>SUM(B6:M6)</f>
        <v>44312</v>
      </c>
    </row>
    <row r="7" spans="1:14" x14ac:dyDescent="0.2">
      <c r="A7" s="34" t="s">
        <v>4</v>
      </c>
      <c r="B7" s="44">
        <v>1985</v>
      </c>
      <c r="C7" s="44">
        <v>1783</v>
      </c>
      <c r="D7" s="44">
        <v>2534</v>
      </c>
      <c r="E7" s="44">
        <v>6292</v>
      </c>
      <c r="F7" s="44">
        <v>7348</v>
      </c>
      <c r="G7" s="44">
        <v>6975</v>
      </c>
      <c r="H7" s="44">
        <v>6072</v>
      </c>
      <c r="I7" s="44">
        <v>4172</v>
      </c>
      <c r="J7" s="44">
        <v>3682</v>
      </c>
      <c r="K7" s="44">
        <v>4774</v>
      </c>
      <c r="L7" s="44">
        <v>2295</v>
      </c>
      <c r="M7" s="44">
        <v>297</v>
      </c>
      <c r="N7" s="45">
        <f>SUM(B7:M7)</f>
        <v>48209</v>
      </c>
    </row>
    <row r="8" spans="1:14" x14ac:dyDescent="0.2">
      <c r="A8" s="48" t="s">
        <v>55</v>
      </c>
      <c r="B8" s="60">
        <v>10608</v>
      </c>
      <c r="C8" s="60">
        <v>9532</v>
      </c>
      <c r="D8" s="60">
        <v>14403</v>
      </c>
      <c r="E8" s="60">
        <v>36478</v>
      </c>
      <c r="F8" s="60">
        <v>42597</v>
      </c>
      <c r="G8" s="60">
        <v>43233</v>
      </c>
      <c r="H8" s="60">
        <v>37634</v>
      </c>
      <c r="I8" s="60">
        <v>28880</v>
      </c>
      <c r="J8" s="60">
        <v>25493</v>
      </c>
      <c r="K8" s="60">
        <v>34693</v>
      </c>
      <c r="L8" s="60">
        <v>17175</v>
      </c>
      <c r="M8" s="60">
        <v>2274</v>
      </c>
      <c r="N8" s="59">
        <f>SUM(B8:M8)</f>
        <v>303000</v>
      </c>
    </row>
    <row r="9" spans="1:14" x14ac:dyDescent="0.2">
      <c r="A9" s="34" t="s">
        <v>5</v>
      </c>
      <c r="B9" s="88">
        <v>0</v>
      </c>
      <c r="C9" s="88">
        <v>0</v>
      </c>
      <c r="D9" s="88">
        <v>0</v>
      </c>
      <c r="E9" s="88">
        <v>4.28</v>
      </c>
      <c r="F9" s="88">
        <v>0</v>
      </c>
      <c r="G9" s="88">
        <v>0</v>
      </c>
      <c r="H9" s="88">
        <v>0</v>
      </c>
      <c r="I9" s="88">
        <v>0</v>
      </c>
      <c r="J9" s="88">
        <v>1.43</v>
      </c>
      <c r="K9" s="88">
        <v>2.5499999999999998</v>
      </c>
      <c r="L9" s="88">
        <v>0</v>
      </c>
      <c r="M9" s="88">
        <v>0</v>
      </c>
      <c r="N9" s="89">
        <f>N6/N7</f>
        <v>0.91916447136426804</v>
      </c>
    </row>
    <row r="10" spans="1:14" x14ac:dyDescent="0.2">
      <c r="A10" s="48" t="s">
        <v>6</v>
      </c>
      <c r="B10" s="90">
        <v>0</v>
      </c>
      <c r="C10" s="90">
        <v>4150</v>
      </c>
      <c r="D10" s="90">
        <v>0</v>
      </c>
      <c r="E10" s="90">
        <v>30604</v>
      </c>
      <c r="F10" s="90">
        <v>23750</v>
      </c>
      <c r="G10" s="90">
        <v>15439</v>
      </c>
      <c r="H10" s="90">
        <v>18950</v>
      </c>
      <c r="I10" s="90">
        <v>11100</v>
      </c>
      <c r="J10" s="90">
        <v>16050</v>
      </c>
      <c r="K10" s="90">
        <v>28430</v>
      </c>
      <c r="L10" s="90">
        <v>5504</v>
      </c>
      <c r="M10" s="90">
        <v>0</v>
      </c>
      <c r="N10" s="91">
        <f>SUM(B10:M10)</f>
        <v>153977</v>
      </c>
    </row>
    <row r="11" spans="1:14" x14ac:dyDescent="0.2">
      <c r="A11" s="34" t="s">
        <v>7</v>
      </c>
      <c r="B11" s="92">
        <v>0</v>
      </c>
      <c r="C11" s="92">
        <v>4150</v>
      </c>
      <c r="D11" s="92">
        <v>0</v>
      </c>
      <c r="E11" s="92">
        <v>3697</v>
      </c>
      <c r="F11" s="92">
        <v>23750</v>
      </c>
      <c r="G11" s="92">
        <v>15439</v>
      </c>
      <c r="H11" s="92">
        <v>18950</v>
      </c>
      <c r="I11" s="92">
        <v>11100</v>
      </c>
      <c r="J11" s="92">
        <v>10800</v>
      </c>
      <c r="K11" s="92">
        <v>16275</v>
      </c>
      <c r="L11" s="92">
        <v>5504</v>
      </c>
      <c r="M11" s="92">
        <v>0</v>
      </c>
      <c r="N11" s="93">
        <f>SUM(B11:M11)</f>
        <v>109665</v>
      </c>
    </row>
    <row r="12" spans="1:14" x14ac:dyDescent="0.2">
      <c r="A12" s="48" t="s">
        <v>8</v>
      </c>
      <c r="B12" s="94">
        <v>0</v>
      </c>
      <c r="C12" s="94">
        <v>0</v>
      </c>
      <c r="D12" s="94">
        <v>0</v>
      </c>
      <c r="E12" s="94">
        <v>0.88</v>
      </c>
      <c r="F12" s="94">
        <v>0</v>
      </c>
      <c r="G12" s="94">
        <v>0</v>
      </c>
      <c r="H12" s="94">
        <v>0</v>
      </c>
      <c r="I12" s="94">
        <v>0</v>
      </c>
      <c r="J12" s="94">
        <v>0.33</v>
      </c>
      <c r="K12" s="94">
        <v>0.43</v>
      </c>
      <c r="L12" s="94">
        <v>0</v>
      </c>
      <c r="M12" s="94">
        <v>0</v>
      </c>
      <c r="N12" s="95">
        <f>N6/N10</f>
        <v>0.28778324035407887</v>
      </c>
    </row>
    <row r="13" spans="1:14" ht="13.5" thickBot="1" x14ac:dyDescent="0.25">
      <c r="A13" s="25" t="s">
        <v>9</v>
      </c>
      <c r="B13" s="86">
        <v>0</v>
      </c>
      <c r="C13" s="86">
        <v>0</v>
      </c>
      <c r="D13" s="86">
        <v>0</v>
      </c>
      <c r="E13" s="86">
        <v>0</v>
      </c>
      <c r="F13" s="86">
        <v>13775</v>
      </c>
      <c r="G13" s="86">
        <v>14000</v>
      </c>
      <c r="H13" s="86">
        <v>3440</v>
      </c>
      <c r="I13" s="86">
        <v>1080</v>
      </c>
      <c r="J13" s="86">
        <v>12424</v>
      </c>
      <c r="K13" s="86">
        <v>8535</v>
      </c>
      <c r="L13" s="86">
        <v>17153</v>
      </c>
      <c r="M13" s="86">
        <v>0</v>
      </c>
      <c r="N13" s="87">
        <f>SUM(B13:M13)</f>
        <v>70407</v>
      </c>
    </row>
    <row r="14" spans="1:14" ht="16.5" thickTop="1" thickBot="1" x14ac:dyDescent="0.25">
      <c r="A14" s="47" t="s">
        <v>89</v>
      </c>
    </row>
    <row r="15" spans="1:14" ht="13.5" thickTop="1" x14ac:dyDescent="0.2">
      <c r="A15" s="52" t="s">
        <v>3</v>
      </c>
      <c r="B15" s="56">
        <v>80094</v>
      </c>
      <c r="C15" s="56">
        <v>43216</v>
      </c>
      <c r="D15" s="56">
        <v>120644</v>
      </c>
      <c r="E15" s="56">
        <v>129171</v>
      </c>
      <c r="F15" s="56">
        <v>77454</v>
      </c>
      <c r="G15" s="56">
        <v>61275</v>
      </c>
      <c r="H15" s="56">
        <v>72256</v>
      </c>
      <c r="I15" s="56">
        <v>95161</v>
      </c>
      <c r="J15" s="56">
        <v>161822</v>
      </c>
      <c r="K15" s="56">
        <v>225121</v>
      </c>
      <c r="L15" s="56">
        <v>137524</v>
      </c>
      <c r="M15" s="56">
        <v>50208</v>
      </c>
      <c r="N15" s="57">
        <f>SUM(B15:M15)</f>
        <v>1253946</v>
      </c>
    </row>
    <row r="16" spans="1:14" x14ac:dyDescent="0.2">
      <c r="A16" s="34" t="s">
        <v>4</v>
      </c>
      <c r="B16" s="44">
        <v>126960</v>
      </c>
      <c r="C16" s="44">
        <v>117972</v>
      </c>
      <c r="D16" s="44">
        <v>125313</v>
      </c>
      <c r="E16" s="44">
        <v>129224</v>
      </c>
      <c r="F16" s="44">
        <v>164539</v>
      </c>
      <c r="G16" s="44">
        <v>146666</v>
      </c>
      <c r="H16" s="44">
        <v>133744</v>
      </c>
      <c r="I16" s="44">
        <v>115089</v>
      </c>
      <c r="J16" s="44">
        <v>180283</v>
      </c>
      <c r="K16" s="44">
        <v>234823</v>
      </c>
      <c r="L16" s="44">
        <v>124335</v>
      </c>
      <c r="M16" s="44">
        <v>70859</v>
      </c>
      <c r="N16" s="45">
        <f>SUM(B16:M16)</f>
        <v>1669807</v>
      </c>
    </row>
    <row r="17" spans="1:14" x14ac:dyDescent="0.2">
      <c r="A17" s="48" t="s">
        <v>55</v>
      </c>
      <c r="B17" s="60">
        <v>267586</v>
      </c>
      <c r="C17" s="60">
        <v>262616</v>
      </c>
      <c r="D17" s="60">
        <v>318769</v>
      </c>
      <c r="E17" s="60">
        <v>360931</v>
      </c>
      <c r="F17" s="60">
        <v>475269</v>
      </c>
      <c r="G17" s="60">
        <v>450460</v>
      </c>
      <c r="H17" s="60">
        <v>439239</v>
      </c>
      <c r="I17" s="60">
        <v>326438</v>
      </c>
      <c r="J17" s="60">
        <v>435042</v>
      </c>
      <c r="K17" s="60">
        <v>587635</v>
      </c>
      <c r="L17" s="60">
        <v>307410</v>
      </c>
      <c r="M17" s="60">
        <v>136664</v>
      </c>
      <c r="N17" s="59">
        <f>SUM(B17:M17)</f>
        <v>4368059</v>
      </c>
    </row>
    <row r="18" spans="1:14" x14ac:dyDescent="0.2">
      <c r="A18" s="34" t="s">
        <v>5</v>
      </c>
      <c r="B18" s="88">
        <v>0.63</v>
      </c>
      <c r="C18" s="88">
        <v>0.37</v>
      </c>
      <c r="D18" s="88">
        <v>0.96</v>
      </c>
      <c r="E18" s="88">
        <v>1</v>
      </c>
      <c r="F18" s="88">
        <v>0.47</v>
      </c>
      <c r="G18" s="88">
        <v>0.42</v>
      </c>
      <c r="H18" s="88">
        <v>0.54</v>
      </c>
      <c r="I18" s="88">
        <v>0.83</v>
      </c>
      <c r="J18" s="88">
        <v>0.9</v>
      </c>
      <c r="K18" s="88">
        <v>0.96</v>
      </c>
      <c r="L18" s="88">
        <v>1.1100000000000001</v>
      </c>
      <c r="M18" s="88">
        <v>0.71</v>
      </c>
      <c r="N18" s="89">
        <f>N15/N16</f>
        <v>0.75095265500743502</v>
      </c>
    </row>
    <row r="19" spans="1:14" x14ac:dyDescent="0.2">
      <c r="A19" s="48" t="s">
        <v>6</v>
      </c>
      <c r="B19" s="90">
        <v>141176</v>
      </c>
      <c r="C19" s="90">
        <v>98621</v>
      </c>
      <c r="D19" s="90">
        <v>356769</v>
      </c>
      <c r="E19" s="90">
        <v>479783</v>
      </c>
      <c r="F19" s="90">
        <v>340063</v>
      </c>
      <c r="G19" s="90">
        <v>338173</v>
      </c>
      <c r="H19" s="90">
        <v>389891</v>
      </c>
      <c r="I19" s="90">
        <v>302164</v>
      </c>
      <c r="J19" s="90">
        <v>443993</v>
      </c>
      <c r="K19" s="90">
        <v>429042</v>
      </c>
      <c r="L19" s="90">
        <v>298855</v>
      </c>
      <c r="M19" s="90">
        <v>100199</v>
      </c>
      <c r="N19" s="91">
        <f>SUM(B19:M19)</f>
        <v>3718729</v>
      </c>
    </row>
    <row r="20" spans="1:14" x14ac:dyDescent="0.2">
      <c r="A20" s="34" t="s">
        <v>7</v>
      </c>
      <c r="B20" s="92">
        <v>61082</v>
      </c>
      <c r="C20" s="92">
        <v>55405</v>
      </c>
      <c r="D20" s="92">
        <v>236125</v>
      </c>
      <c r="E20" s="92">
        <v>350612</v>
      </c>
      <c r="F20" s="92">
        <v>262609</v>
      </c>
      <c r="G20" s="92">
        <v>276898</v>
      </c>
      <c r="H20" s="92">
        <v>317635</v>
      </c>
      <c r="I20" s="92">
        <v>207003</v>
      </c>
      <c r="J20" s="92">
        <v>282171</v>
      </c>
      <c r="K20" s="92">
        <v>203921</v>
      </c>
      <c r="L20" s="92">
        <v>161331</v>
      </c>
      <c r="M20" s="92">
        <v>49991</v>
      </c>
      <c r="N20" s="93">
        <f>SUM(B20:M20)</f>
        <v>2464783</v>
      </c>
    </row>
    <row r="21" spans="1:14" x14ac:dyDescent="0.2">
      <c r="A21" s="48" t="s">
        <v>8</v>
      </c>
      <c r="B21" s="94">
        <v>0.56999999999999995</v>
      </c>
      <c r="C21" s="94">
        <v>0.44</v>
      </c>
      <c r="D21" s="94">
        <v>0.34</v>
      </c>
      <c r="E21" s="94">
        <v>0.27</v>
      </c>
      <c r="F21" s="94">
        <v>0.23</v>
      </c>
      <c r="G21" s="94">
        <v>0.18</v>
      </c>
      <c r="H21" s="94">
        <v>0.19</v>
      </c>
      <c r="I21" s="94">
        <v>0.31</v>
      </c>
      <c r="J21" s="94">
        <v>0.36</v>
      </c>
      <c r="K21" s="94">
        <v>0.52</v>
      </c>
      <c r="L21" s="94">
        <v>0.46</v>
      </c>
      <c r="M21" s="94">
        <v>0.5</v>
      </c>
      <c r="N21" s="95">
        <f>N15/N19</f>
        <v>0.33719746719914251</v>
      </c>
    </row>
    <row r="22" spans="1:14" ht="13.5" thickBot="1" x14ac:dyDescent="0.25">
      <c r="A22" s="25" t="s">
        <v>9</v>
      </c>
      <c r="B22" s="86">
        <v>28936</v>
      </c>
      <c r="C22" s="86">
        <v>50261</v>
      </c>
      <c r="D22" s="86">
        <v>91061</v>
      </c>
      <c r="E22" s="86">
        <v>40007</v>
      </c>
      <c r="F22" s="86">
        <v>96906</v>
      </c>
      <c r="G22" s="86">
        <v>200560</v>
      </c>
      <c r="H22" s="86">
        <v>73536</v>
      </c>
      <c r="I22" s="86">
        <v>45238</v>
      </c>
      <c r="J22" s="86">
        <v>64501</v>
      </c>
      <c r="K22" s="86">
        <v>72259</v>
      </c>
      <c r="L22" s="86">
        <v>33903</v>
      </c>
      <c r="M22" s="86">
        <v>2730</v>
      </c>
      <c r="N22" s="87">
        <f>SUM(B22:M22)</f>
        <v>799898</v>
      </c>
    </row>
    <row r="23" spans="1:14" ht="16.5" thickTop="1" thickBot="1" x14ac:dyDescent="0.25">
      <c r="A23" s="47" t="s">
        <v>104</v>
      </c>
      <c r="B23" s="30"/>
      <c r="C23" s="30"/>
      <c r="D23" s="30"/>
      <c r="E23" s="30"/>
      <c r="F23" s="46"/>
      <c r="G23" s="46"/>
    </row>
    <row r="24" spans="1:14" ht="13.5" thickTop="1" x14ac:dyDescent="0.2">
      <c r="A24" s="52" t="s">
        <v>56</v>
      </c>
      <c r="B24" s="56">
        <v>0</v>
      </c>
      <c r="C24" s="56">
        <v>0</v>
      </c>
      <c r="D24" s="56">
        <v>0</v>
      </c>
      <c r="E24" s="56">
        <v>2</v>
      </c>
      <c r="F24" s="56">
        <v>0</v>
      </c>
      <c r="G24" s="56">
        <v>0</v>
      </c>
      <c r="H24" s="56">
        <v>0</v>
      </c>
      <c r="I24" s="56">
        <v>0</v>
      </c>
      <c r="J24" s="56">
        <v>1</v>
      </c>
      <c r="K24" s="56">
        <v>1</v>
      </c>
      <c r="L24" s="56">
        <v>0</v>
      </c>
      <c r="M24" s="56">
        <v>0</v>
      </c>
      <c r="N24" s="57">
        <f>SUM(B24:M24)</f>
        <v>4</v>
      </c>
    </row>
    <row r="25" spans="1:14" x14ac:dyDescent="0.2">
      <c r="A25" s="34" t="s">
        <v>4</v>
      </c>
      <c r="B25" s="44">
        <v>0</v>
      </c>
      <c r="C25" s="44">
        <v>0</v>
      </c>
      <c r="D25" s="44">
        <v>0</v>
      </c>
      <c r="E25" s="44">
        <v>0</v>
      </c>
      <c r="F25" s="44">
        <v>1</v>
      </c>
      <c r="G25" s="44">
        <v>1</v>
      </c>
      <c r="H25" s="44">
        <v>0</v>
      </c>
      <c r="I25" s="44">
        <v>0</v>
      </c>
      <c r="J25" s="44">
        <v>1</v>
      </c>
      <c r="K25" s="44">
        <v>1</v>
      </c>
      <c r="L25" s="44">
        <v>0</v>
      </c>
      <c r="M25" s="44">
        <v>0</v>
      </c>
      <c r="N25" s="45">
        <f>SUM(B25:M25)</f>
        <v>4</v>
      </c>
    </row>
    <row r="26" spans="1:14" x14ac:dyDescent="0.2">
      <c r="A26" s="48" t="s">
        <v>55</v>
      </c>
      <c r="B26" s="60">
        <v>8</v>
      </c>
      <c r="C26" s="60">
        <v>10</v>
      </c>
      <c r="D26" s="60">
        <v>15</v>
      </c>
      <c r="E26" s="60">
        <v>21</v>
      </c>
      <c r="F26" s="60">
        <v>31</v>
      </c>
      <c r="G26" s="60">
        <v>31</v>
      </c>
      <c r="H26" s="60">
        <v>21</v>
      </c>
      <c r="I26" s="60">
        <v>13</v>
      </c>
      <c r="J26" s="60">
        <v>30</v>
      </c>
      <c r="K26" s="60">
        <v>29</v>
      </c>
      <c r="L26" s="60">
        <v>15</v>
      </c>
      <c r="M26" s="60">
        <v>4</v>
      </c>
      <c r="N26" s="59">
        <f>SUM(B26:M26)</f>
        <v>228</v>
      </c>
    </row>
    <row r="27" spans="1:14" x14ac:dyDescent="0.2">
      <c r="A27" s="34" t="s">
        <v>5</v>
      </c>
      <c r="B27" s="88">
        <v>0</v>
      </c>
      <c r="C27" s="88">
        <v>0</v>
      </c>
      <c r="D27" s="88">
        <v>0</v>
      </c>
      <c r="E27" s="88">
        <v>2</v>
      </c>
      <c r="F27" s="88">
        <v>0</v>
      </c>
      <c r="G27" s="88">
        <v>0</v>
      </c>
      <c r="H27" s="88">
        <v>0</v>
      </c>
      <c r="I27" s="88">
        <v>0</v>
      </c>
      <c r="J27" s="88">
        <v>1</v>
      </c>
      <c r="K27" s="88">
        <v>1</v>
      </c>
      <c r="L27" s="88">
        <v>0</v>
      </c>
      <c r="M27" s="88">
        <v>0</v>
      </c>
      <c r="N27" s="89">
        <f>IF(N25=0,N24/1,N24/N25)</f>
        <v>1</v>
      </c>
    </row>
    <row r="28" spans="1:14" x14ac:dyDescent="0.2">
      <c r="A28" s="48" t="s">
        <v>57</v>
      </c>
      <c r="B28" s="90">
        <v>0</v>
      </c>
      <c r="C28" s="90">
        <v>1</v>
      </c>
      <c r="D28" s="90">
        <v>0</v>
      </c>
      <c r="E28" s="90">
        <v>3</v>
      </c>
      <c r="F28" s="90">
        <v>1</v>
      </c>
      <c r="G28" s="90">
        <v>1</v>
      </c>
      <c r="H28" s="90">
        <v>2</v>
      </c>
      <c r="I28" s="90">
        <v>1</v>
      </c>
      <c r="J28" s="90">
        <v>2</v>
      </c>
      <c r="K28" s="90">
        <v>2</v>
      </c>
      <c r="L28" s="90">
        <v>1</v>
      </c>
      <c r="M28" s="90">
        <v>0</v>
      </c>
      <c r="N28" s="91">
        <f>SUM(B28:M28)</f>
        <v>14</v>
      </c>
    </row>
    <row r="29" spans="1:14" x14ac:dyDescent="0.2">
      <c r="A29" s="34" t="s">
        <v>58</v>
      </c>
      <c r="B29" s="92">
        <v>0</v>
      </c>
      <c r="C29" s="92">
        <v>1</v>
      </c>
      <c r="D29" s="92">
        <v>0</v>
      </c>
      <c r="E29" s="92">
        <v>1</v>
      </c>
      <c r="F29" s="92">
        <v>1</v>
      </c>
      <c r="G29" s="92">
        <v>1</v>
      </c>
      <c r="H29" s="92">
        <v>2</v>
      </c>
      <c r="I29" s="92">
        <v>1</v>
      </c>
      <c r="J29" s="92">
        <v>1</v>
      </c>
      <c r="K29" s="92">
        <v>1</v>
      </c>
      <c r="L29" s="92">
        <v>1</v>
      </c>
      <c r="M29" s="92">
        <v>0</v>
      </c>
      <c r="N29" s="93">
        <f>SUM(B29:M29)</f>
        <v>10</v>
      </c>
    </row>
    <row r="30" spans="1:14" x14ac:dyDescent="0.2">
      <c r="A30" s="48" t="s">
        <v>8</v>
      </c>
      <c r="B30" s="94">
        <v>0</v>
      </c>
      <c r="C30" s="94">
        <v>0</v>
      </c>
      <c r="D30" s="94">
        <v>0</v>
      </c>
      <c r="E30" s="94">
        <v>0.67</v>
      </c>
      <c r="F30" s="94">
        <v>0</v>
      </c>
      <c r="G30" s="94">
        <v>0</v>
      </c>
      <c r="H30" s="94">
        <v>0</v>
      </c>
      <c r="I30" s="94">
        <v>0</v>
      </c>
      <c r="J30" s="94">
        <v>0.5</v>
      </c>
      <c r="K30" s="94">
        <v>0.5</v>
      </c>
      <c r="L30" s="94">
        <v>0</v>
      </c>
      <c r="M30" s="94">
        <v>0</v>
      </c>
      <c r="N30" s="95">
        <f>N24/N28</f>
        <v>0.2857142857142857</v>
      </c>
    </row>
    <row r="31" spans="1:14" ht="13.5" thickBot="1" x14ac:dyDescent="0.25">
      <c r="A31" s="25" t="s">
        <v>59</v>
      </c>
      <c r="B31" s="86">
        <v>0</v>
      </c>
      <c r="C31" s="86">
        <v>0</v>
      </c>
      <c r="D31" s="86">
        <v>0</v>
      </c>
      <c r="E31" s="86">
        <v>0</v>
      </c>
      <c r="F31" s="86">
        <v>1</v>
      </c>
      <c r="G31" s="86">
        <v>1</v>
      </c>
      <c r="H31" s="86">
        <v>1</v>
      </c>
      <c r="I31" s="86">
        <v>1</v>
      </c>
      <c r="J31" s="86">
        <v>1</v>
      </c>
      <c r="K31" s="86">
        <v>1</v>
      </c>
      <c r="L31" s="86">
        <v>1</v>
      </c>
      <c r="M31" s="86">
        <v>0</v>
      </c>
      <c r="N31" s="87">
        <f>SUM(B31:M31)</f>
        <v>7</v>
      </c>
    </row>
    <row r="32" spans="1:14" ht="16.5" thickTop="1" thickBot="1" x14ac:dyDescent="0.25">
      <c r="A32" s="47" t="s">
        <v>91</v>
      </c>
    </row>
    <row r="33" spans="1:14" ht="13.5" thickTop="1" x14ac:dyDescent="0.2">
      <c r="A33" s="52" t="s">
        <v>56</v>
      </c>
      <c r="B33" s="56">
        <v>6</v>
      </c>
      <c r="C33" s="56">
        <v>2</v>
      </c>
      <c r="D33" s="56">
        <v>8</v>
      </c>
      <c r="E33" s="56">
        <v>9</v>
      </c>
      <c r="F33" s="56">
        <v>3</v>
      </c>
      <c r="G33" s="56">
        <v>5</v>
      </c>
      <c r="H33" s="56">
        <v>6</v>
      </c>
      <c r="I33" s="56">
        <v>4</v>
      </c>
      <c r="J33" s="56">
        <v>8</v>
      </c>
      <c r="K33" s="56">
        <v>8</v>
      </c>
      <c r="L33" s="56">
        <v>9</v>
      </c>
      <c r="M33" s="56">
        <v>2</v>
      </c>
      <c r="N33" s="57">
        <f>SUM(B33:M33)</f>
        <v>70</v>
      </c>
    </row>
    <row r="34" spans="1:14" x14ac:dyDescent="0.2">
      <c r="A34" s="34" t="s">
        <v>4</v>
      </c>
      <c r="B34" s="44">
        <v>11</v>
      </c>
      <c r="C34" s="44">
        <v>13</v>
      </c>
      <c r="D34" s="44">
        <v>15</v>
      </c>
      <c r="E34" s="44">
        <v>16</v>
      </c>
      <c r="F34" s="44">
        <v>15</v>
      </c>
      <c r="G34" s="44">
        <v>17</v>
      </c>
      <c r="H34" s="44">
        <v>12</v>
      </c>
      <c r="I34" s="44">
        <v>9</v>
      </c>
      <c r="J34" s="44">
        <v>17</v>
      </c>
      <c r="K34" s="44">
        <v>18</v>
      </c>
      <c r="L34" s="44">
        <v>10</v>
      </c>
      <c r="M34" s="44">
        <v>5</v>
      </c>
      <c r="N34" s="45">
        <f>SUM(B34:M34)</f>
        <v>158</v>
      </c>
    </row>
    <row r="35" spans="1:14" x14ac:dyDescent="0.2">
      <c r="A35" s="48" t="s">
        <v>55</v>
      </c>
      <c r="B35" s="60">
        <v>240</v>
      </c>
      <c r="C35" s="60">
        <v>277</v>
      </c>
      <c r="D35" s="60">
        <v>326</v>
      </c>
      <c r="E35" s="60">
        <v>395</v>
      </c>
      <c r="F35" s="60">
        <v>410</v>
      </c>
      <c r="G35" s="60">
        <v>442</v>
      </c>
      <c r="H35" s="60">
        <v>338</v>
      </c>
      <c r="I35" s="60">
        <v>264</v>
      </c>
      <c r="J35" s="60">
        <v>426</v>
      </c>
      <c r="K35" s="60">
        <v>468</v>
      </c>
      <c r="L35" s="60">
        <v>318</v>
      </c>
      <c r="M35" s="60">
        <v>132</v>
      </c>
      <c r="N35" s="59">
        <f>SUM(B35:M35)</f>
        <v>4036</v>
      </c>
    </row>
    <row r="36" spans="1:14" x14ac:dyDescent="0.2">
      <c r="A36" s="34" t="s">
        <v>5</v>
      </c>
      <c r="B36" s="88">
        <v>0.55000000000000004</v>
      </c>
      <c r="C36" s="88">
        <v>0.15</v>
      </c>
      <c r="D36" s="88">
        <v>0.53</v>
      </c>
      <c r="E36" s="88">
        <v>0.56000000000000005</v>
      </c>
      <c r="F36" s="88">
        <v>0.2</v>
      </c>
      <c r="G36" s="88">
        <v>0.28999999999999998</v>
      </c>
      <c r="H36" s="88">
        <v>0.5</v>
      </c>
      <c r="I36" s="88">
        <v>0.44</v>
      </c>
      <c r="J36" s="88">
        <v>0.47</v>
      </c>
      <c r="K36" s="88">
        <v>0.44</v>
      </c>
      <c r="L36" s="88">
        <v>0.9</v>
      </c>
      <c r="M36" s="88">
        <v>0.4</v>
      </c>
      <c r="N36" s="89">
        <f>IF(N34=0,N33/1,N33/N34)</f>
        <v>0.44303797468354428</v>
      </c>
    </row>
    <row r="37" spans="1:14" x14ac:dyDescent="0.2">
      <c r="A37" s="48" t="s">
        <v>57</v>
      </c>
      <c r="B37" s="90">
        <v>13</v>
      </c>
      <c r="C37" s="90">
        <v>11</v>
      </c>
      <c r="D37" s="90">
        <v>28</v>
      </c>
      <c r="E37" s="90">
        <v>41</v>
      </c>
      <c r="F37" s="90">
        <v>24</v>
      </c>
      <c r="G37" s="90">
        <v>28</v>
      </c>
      <c r="H37" s="90">
        <v>29</v>
      </c>
      <c r="I37" s="90">
        <v>16</v>
      </c>
      <c r="J37" s="90">
        <v>26</v>
      </c>
      <c r="K37" s="90">
        <v>23</v>
      </c>
      <c r="L37" s="90">
        <v>23</v>
      </c>
      <c r="M37" s="90">
        <v>9</v>
      </c>
      <c r="N37" s="91">
        <f>SUM(B37:M37)</f>
        <v>271</v>
      </c>
    </row>
    <row r="38" spans="1:14" x14ac:dyDescent="0.2">
      <c r="A38" s="34" t="s">
        <v>58</v>
      </c>
      <c r="B38" s="92">
        <v>7</v>
      </c>
      <c r="C38" s="92">
        <v>9</v>
      </c>
      <c r="D38" s="92">
        <v>20</v>
      </c>
      <c r="E38" s="92">
        <v>32</v>
      </c>
      <c r="F38" s="92">
        <v>21</v>
      </c>
      <c r="G38" s="92">
        <v>23</v>
      </c>
      <c r="H38" s="92">
        <v>23</v>
      </c>
      <c r="I38" s="92">
        <v>12</v>
      </c>
      <c r="J38" s="92">
        <v>18</v>
      </c>
      <c r="K38" s="92">
        <v>15</v>
      </c>
      <c r="L38" s="92">
        <v>14</v>
      </c>
      <c r="M38" s="92">
        <v>7</v>
      </c>
      <c r="N38" s="93">
        <f>SUM(B38:M38)</f>
        <v>201</v>
      </c>
    </row>
    <row r="39" spans="1:14" x14ac:dyDescent="0.2">
      <c r="A39" s="48" t="s">
        <v>8</v>
      </c>
      <c r="B39" s="94">
        <v>0.46</v>
      </c>
      <c r="C39" s="94">
        <v>0.18</v>
      </c>
      <c r="D39" s="94">
        <v>0.28999999999999998</v>
      </c>
      <c r="E39" s="94">
        <v>0.22</v>
      </c>
      <c r="F39" s="94">
        <v>0.12</v>
      </c>
      <c r="G39" s="94">
        <v>0.18</v>
      </c>
      <c r="H39" s="94">
        <v>0.21</v>
      </c>
      <c r="I39" s="94">
        <v>0.25</v>
      </c>
      <c r="J39" s="94">
        <v>0.31</v>
      </c>
      <c r="K39" s="94">
        <v>0.35</v>
      </c>
      <c r="L39" s="94">
        <v>0.39</v>
      </c>
      <c r="M39" s="94">
        <v>0.22</v>
      </c>
      <c r="N39" s="95">
        <f>N33/N37</f>
        <v>0.25830258302583026</v>
      </c>
    </row>
    <row r="40" spans="1:14" ht="13.5" thickBot="1" x14ac:dyDescent="0.25">
      <c r="A40" s="25" t="s">
        <v>59</v>
      </c>
      <c r="B40" s="86">
        <v>5</v>
      </c>
      <c r="C40" s="86">
        <v>4</v>
      </c>
      <c r="D40" s="86">
        <v>14</v>
      </c>
      <c r="E40" s="86">
        <v>8</v>
      </c>
      <c r="F40" s="86">
        <v>15</v>
      </c>
      <c r="G40" s="86">
        <v>14</v>
      </c>
      <c r="H40" s="86">
        <v>12</v>
      </c>
      <c r="I40" s="86">
        <v>4</v>
      </c>
      <c r="J40" s="86">
        <v>8</v>
      </c>
      <c r="K40" s="86">
        <v>10</v>
      </c>
      <c r="L40" s="86">
        <v>4</v>
      </c>
      <c r="M40" s="86">
        <v>1</v>
      </c>
      <c r="N40" s="87">
        <f>SUM(B40:M40)</f>
        <v>99</v>
      </c>
    </row>
    <row r="41" spans="1:14" ht="16.5" thickTop="1" thickBot="1" x14ac:dyDescent="0.25">
      <c r="A41" s="47" t="s">
        <v>92</v>
      </c>
    </row>
    <row r="42" spans="1:14" ht="13.5" thickTop="1" x14ac:dyDescent="0.2">
      <c r="A42" s="52" t="s">
        <v>78</v>
      </c>
      <c r="B42" s="98">
        <v>0</v>
      </c>
      <c r="C42" s="98">
        <v>0</v>
      </c>
      <c r="D42" s="98">
        <v>0</v>
      </c>
      <c r="E42" s="98">
        <v>0.21</v>
      </c>
      <c r="F42" s="98">
        <v>0</v>
      </c>
      <c r="G42" s="98">
        <v>0</v>
      </c>
      <c r="H42" s="98">
        <v>0</v>
      </c>
      <c r="I42" s="98">
        <v>0</v>
      </c>
      <c r="J42" s="98">
        <v>0.03</v>
      </c>
      <c r="K42" s="98">
        <v>0.05</v>
      </c>
      <c r="L42" s="98">
        <v>0</v>
      </c>
      <c r="M42" s="98">
        <v>0</v>
      </c>
      <c r="N42" s="99">
        <f>N6/N15</f>
        <v>3.5338044859985998E-2</v>
      </c>
    </row>
    <row r="43" spans="1:14" x14ac:dyDescent="0.2">
      <c r="A43" s="103" t="s">
        <v>66</v>
      </c>
      <c r="B43" s="104">
        <v>0</v>
      </c>
      <c r="C43" s="104">
        <v>0</v>
      </c>
      <c r="D43" s="104">
        <v>0</v>
      </c>
      <c r="E43" s="104">
        <v>428</v>
      </c>
      <c r="F43" s="104">
        <v>0</v>
      </c>
      <c r="G43" s="104">
        <v>0</v>
      </c>
      <c r="H43" s="104">
        <v>0</v>
      </c>
      <c r="I43" s="104">
        <v>0</v>
      </c>
      <c r="J43" s="104">
        <v>158.88999999999999</v>
      </c>
      <c r="K43" s="104">
        <v>265.62</v>
      </c>
      <c r="L43" s="104">
        <v>0</v>
      </c>
      <c r="M43" s="104">
        <v>0</v>
      </c>
      <c r="N43" s="105">
        <f>N9/N18*100</f>
        <v>122.39978981832984</v>
      </c>
    </row>
    <row r="44" spans="1:14" x14ac:dyDescent="0.2">
      <c r="A44" s="48" t="s">
        <v>62</v>
      </c>
      <c r="B44" s="94">
        <v>0</v>
      </c>
      <c r="C44" s="94">
        <v>0.04</v>
      </c>
      <c r="D44" s="94">
        <v>0</v>
      </c>
      <c r="E44" s="94">
        <v>0.06</v>
      </c>
      <c r="F44" s="94">
        <v>7.0000000000000007E-2</v>
      </c>
      <c r="G44" s="94">
        <v>0.05</v>
      </c>
      <c r="H44" s="94">
        <v>0.05</v>
      </c>
      <c r="I44" s="94">
        <v>0.04</v>
      </c>
      <c r="J44" s="94">
        <v>0.04</v>
      </c>
      <c r="K44" s="94">
        <v>7.0000000000000007E-2</v>
      </c>
      <c r="L44" s="94">
        <v>0.02</v>
      </c>
      <c r="M44" s="94">
        <v>0</v>
      </c>
      <c r="N44" s="95">
        <f>N10/N19</f>
        <v>4.1405813652998107E-2</v>
      </c>
    </row>
    <row r="45" spans="1:14" x14ac:dyDescent="0.2">
      <c r="A45" s="34" t="s">
        <v>67</v>
      </c>
      <c r="B45" s="106">
        <v>0</v>
      </c>
      <c r="C45" s="106">
        <v>0</v>
      </c>
      <c r="D45" s="106">
        <v>0</v>
      </c>
      <c r="E45" s="106">
        <v>326</v>
      </c>
      <c r="F45" s="106">
        <v>0</v>
      </c>
      <c r="G45" s="106">
        <v>0</v>
      </c>
      <c r="H45" s="106">
        <v>0</v>
      </c>
      <c r="I45" s="106">
        <v>0</v>
      </c>
      <c r="J45" s="106">
        <v>92</v>
      </c>
      <c r="K45" s="106">
        <v>83</v>
      </c>
      <c r="L45" s="106">
        <v>0</v>
      </c>
      <c r="M45" s="106">
        <v>0</v>
      </c>
      <c r="N45" s="107">
        <f>N12/N21*100</f>
        <v>85.345611503101679</v>
      </c>
    </row>
    <row r="46" spans="1:14" x14ac:dyDescent="0.2">
      <c r="A46" s="48" t="s">
        <v>79</v>
      </c>
      <c r="B46" s="97">
        <v>0</v>
      </c>
      <c r="C46" s="97">
        <v>0</v>
      </c>
      <c r="D46" s="97">
        <v>0</v>
      </c>
      <c r="E46" s="97">
        <v>0.22</v>
      </c>
      <c r="F46" s="97">
        <v>0</v>
      </c>
      <c r="G46" s="97">
        <v>0</v>
      </c>
      <c r="H46" s="97">
        <v>0</v>
      </c>
      <c r="I46" s="97">
        <v>0</v>
      </c>
      <c r="J46" s="97">
        <v>0.12</v>
      </c>
      <c r="K46" s="97">
        <v>0.12</v>
      </c>
      <c r="L46" s="97">
        <v>0</v>
      </c>
      <c r="M46" s="97">
        <v>0</v>
      </c>
      <c r="N46" s="51">
        <f>N24/N33</f>
        <v>5.7142857142857141E-2</v>
      </c>
    </row>
    <row r="47" spans="1:14" x14ac:dyDescent="0.2">
      <c r="A47" s="103" t="s">
        <v>68</v>
      </c>
      <c r="B47" s="108">
        <v>0</v>
      </c>
      <c r="C47" s="108">
        <v>0</v>
      </c>
      <c r="D47" s="108">
        <v>0</v>
      </c>
      <c r="E47" s="108">
        <v>357.14</v>
      </c>
      <c r="F47" s="108">
        <v>0</v>
      </c>
      <c r="G47" s="108">
        <v>0</v>
      </c>
      <c r="H47" s="108">
        <v>0</v>
      </c>
      <c r="I47" s="108">
        <v>0</v>
      </c>
      <c r="J47" s="108">
        <v>212.77</v>
      </c>
      <c r="K47" s="108">
        <v>227.27</v>
      </c>
      <c r="L47" s="108">
        <v>0</v>
      </c>
      <c r="M47" s="108">
        <v>0</v>
      </c>
      <c r="N47" s="109">
        <f>N27/N36*100</f>
        <v>225.71428571428572</v>
      </c>
    </row>
    <row r="48" spans="1:14" x14ac:dyDescent="0.2">
      <c r="A48" s="48" t="s">
        <v>63</v>
      </c>
      <c r="B48" s="94">
        <v>0</v>
      </c>
      <c r="C48" s="94">
        <v>0.09</v>
      </c>
      <c r="D48" s="94">
        <v>0</v>
      </c>
      <c r="E48" s="94">
        <v>7.0000000000000007E-2</v>
      </c>
      <c r="F48" s="94">
        <v>0.04</v>
      </c>
      <c r="G48" s="94">
        <v>0.04</v>
      </c>
      <c r="H48" s="94">
        <v>7.0000000000000007E-2</v>
      </c>
      <c r="I48" s="94">
        <v>0.06</v>
      </c>
      <c r="J48" s="94">
        <v>0.08</v>
      </c>
      <c r="K48" s="94">
        <v>0.09</v>
      </c>
      <c r="L48" s="94">
        <v>0.04</v>
      </c>
      <c r="M48" s="94">
        <v>0</v>
      </c>
      <c r="N48" s="95">
        <f>N28/N37</f>
        <v>5.1660516605166053E-2</v>
      </c>
    </row>
    <row r="49" spans="1:14" ht="13.5" thickBot="1" x14ac:dyDescent="0.25">
      <c r="A49" s="25" t="s">
        <v>69</v>
      </c>
      <c r="B49" s="110">
        <v>0</v>
      </c>
      <c r="C49" s="110">
        <v>0</v>
      </c>
      <c r="D49" s="110">
        <v>0</v>
      </c>
      <c r="E49" s="110">
        <v>305</v>
      </c>
      <c r="F49" s="110">
        <v>0</v>
      </c>
      <c r="G49" s="110">
        <v>0</v>
      </c>
      <c r="H49" s="110">
        <v>0</v>
      </c>
      <c r="I49" s="110">
        <v>0</v>
      </c>
      <c r="J49" s="110">
        <v>161</v>
      </c>
      <c r="K49" s="110">
        <v>143</v>
      </c>
      <c r="L49" s="110">
        <v>0</v>
      </c>
      <c r="M49" s="110">
        <v>0</v>
      </c>
      <c r="N49" s="111">
        <f>N30/N39*100</f>
        <v>110.61224489795917</v>
      </c>
    </row>
    <row r="50" spans="1:14" ht="13.5" thickTop="1" x14ac:dyDescent="0.2">
      <c r="A50" s="102" t="s">
        <v>65</v>
      </c>
      <c r="B50" s="100"/>
      <c r="C50" s="100"/>
      <c r="D50" s="100"/>
      <c r="E50" s="100"/>
      <c r="F50" s="100"/>
      <c r="G50" s="100"/>
      <c r="H50" s="100"/>
      <c r="I50" s="100"/>
      <c r="J50" s="100"/>
      <c r="K50" s="100"/>
      <c r="L50" s="100"/>
      <c r="M50" s="100"/>
      <c r="N50" s="100"/>
    </row>
    <row r="51" spans="1:14" x14ac:dyDescent="0.2">
      <c r="L51" s="5" t="s">
        <v>25</v>
      </c>
    </row>
    <row r="94" spans="1:1" x14ac:dyDescent="0.2">
      <c r="A94" s="112"/>
    </row>
  </sheetData>
  <sheetProtection password="CC2E" sheet="1" objects="1" scenarios="1"/>
  <hyperlinks>
    <hyperlink ref="L51" location="'Table of Contents (2)'!A1" display="Table of Contents"/>
  </hyperlinks>
  <pageMargins left="0.25" right="0.25" top="0.75" bottom="0.75" header="0.3" footer="0.3"/>
  <pageSetup scale="75" orientation="landscape" verticalDpi="0" r:id="rId1"/>
  <headerFooter alignWithMargins="0">
    <oddFooter>&amp;C&amp;F
&amp;P  of  &amp;N</oddFooter>
    <firstFooter>&amp;C&amp;P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TAP Report (1)</vt:lpstr>
      <vt:lpstr>Table of Contents (2)</vt:lpstr>
      <vt:lpstr>8 Year Peer Set (3)</vt:lpstr>
      <vt:lpstr>2016 Peer Set (4)</vt:lpstr>
      <vt:lpstr>2017 Peer Set (5)</vt:lpstr>
      <vt:lpstr>2018 Peer Set (6)</vt:lpstr>
      <vt:lpstr>2019 Peer Set (7)</vt:lpstr>
      <vt:lpstr>2020 Peer Set (8)</vt:lpstr>
      <vt:lpstr>2021 Peer Set (9)</vt:lpstr>
      <vt:lpstr>2022 Peer Set (10)</vt:lpstr>
      <vt:lpstr>2023 Peer Set (11)</vt:lpstr>
      <vt:lpstr>Glossary (12)</vt:lpstr>
      <vt:lpstr>'2016 Peer Set (4)'!Print_Area</vt:lpstr>
      <vt:lpstr>'2017 Peer Set (5)'!Print_Area</vt:lpstr>
      <vt:lpstr>'2018 Peer Set (6)'!Print_Area</vt:lpstr>
      <vt:lpstr>'2019 Peer Set (7)'!Print_Area</vt:lpstr>
      <vt:lpstr>'2020 Peer Set (8)'!Print_Area</vt:lpstr>
      <vt:lpstr>'2021 Peer Set (9)'!Print_Area</vt:lpstr>
      <vt:lpstr>'2022 Peer Set (10)'!Print_Area</vt:lpstr>
      <vt:lpstr>'2023 Peer Set (11)'!Print_Area</vt:lpstr>
      <vt:lpstr>'8 Year Peer Set (3)'!Print_Area</vt:lpstr>
      <vt:lpstr>'Glossary (12)'!Print_Area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Eastman</dc:creator>
  <cp:lastModifiedBy>Ann</cp:lastModifiedBy>
  <cp:lastPrinted>2013-02-26T01:25:45Z</cp:lastPrinted>
  <dcterms:created xsi:type="dcterms:W3CDTF">2007-01-28T12:16:57Z</dcterms:created>
  <dcterms:modified xsi:type="dcterms:W3CDTF">2016-03-16T19:51:48Z</dcterms:modified>
</cp:coreProperties>
</file>