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TAP\Reports\"/>
    </mc:Choice>
  </mc:AlternateContent>
  <workbookProtection workbookPassword="CC2E" lockStructure="1"/>
  <bookViews>
    <workbookView xWindow="330" yWindow="60" windowWidth="17640" windowHeight="11970"/>
  </bookViews>
  <sheets>
    <sheet name="TAP Report (1)" sheetId="30" r:id="rId1"/>
    <sheet name="Table of Contents (2)" sheetId="15" r:id="rId2"/>
    <sheet name="8 Year Pace (3)" sheetId="44" r:id="rId3"/>
    <sheet name="2016 Pace (4)" sheetId="32" r:id="rId4"/>
    <sheet name="2017 Pace (5)" sheetId="33" r:id="rId5"/>
    <sheet name="2018 Pace (6)" sheetId="34" r:id="rId6"/>
    <sheet name="2019 Pace (7)" sheetId="35" r:id="rId7"/>
    <sheet name="2020 Pace (8)" sheetId="36" r:id="rId8"/>
    <sheet name="2021 Pace (9)" sheetId="37" r:id="rId9"/>
    <sheet name="2022 Pace (10)" sheetId="38" r:id="rId10"/>
    <sheet name="2023 Pace (11)" sheetId="39" r:id="rId11"/>
    <sheet name="8 YR Demand (12)" sheetId="42" r:id="rId12"/>
    <sheet name="8 YR CC (13)" sheetId="43" r:id="rId13"/>
    <sheet name="8 Year TAP Method Pace (14)" sheetId="31" r:id="rId14"/>
    <sheet name="Glossary (15)" sheetId="40" r:id="rId15"/>
  </sheets>
  <externalReferences>
    <externalReference r:id="rId16"/>
    <externalReference r:id="rId17"/>
  </externalReferences>
  <definedNames>
    <definedName name="actual_bookings">[1]Data!$E$13</definedName>
    <definedName name="apr">[2]Data!$E$11</definedName>
    <definedName name="aug">[2]Data!$I$11</definedName>
    <definedName name="dec">[2]Data!$M$11</definedName>
    <definedName name="feb">[2]Data!$C$11</definedName>
    <definedName name="jan">[2]Data!$B$11</definedName>
    <definedName name="jul">[2]Data!$H$11</definedName>
    <definedName name="jun">[2]Data!$G$11</definedName>
    <definedName name="mar">[2]Data!$D$11</definedName>
    <definedName name="may">[2]Data!$F$11</definedName>
    <definedName name="nov">[2]Data!$L$11</definedName>
    <definedName name="oct">[2]Data!$K$11</definedName>
    <definedName name="pace_target">[1]Data!$F$13</definedName>
    <definedName name="_xlnm.Print_Area" localSheetId="3">'2016 Pace (4)'!$A$2:$N$51</definedName>
    <definedName name="_xlnm.Print_Area" localSheetId="4">'2017 Pace (5)'!$A$2:$N$51</definedName>
    <definedName name="_xlnm.Print_Area" localSheetId="5">'2018 Pace (6)'!$A$2:$N$51</definedName>
    <definedName name="_xlnm.Print_Area" localSheetId="6">'2019 Pace (7)'!$A$2:$N$51</definedName>
    <definedName name="_xlnm.Print_Area" localSheetId="7">'2020 Pace (8)'!$A$2:$N$51</definedName>
    <definedName name="_xlnm.Print_Area" localSheetId="8">'2021 Pace (9)'!$A$2:$N$51</definedName>
    <definedName name="_xlnm.Print_Area" localSheetId="9">'2022 Pace (10)'!$A$2:$N$51</definedName>
    <definedName name="_xlnm.Print_Area" localSheetId="10">'2023 Pace (11)'!$A$2:$N$51</definedName>
    <definedName name="_xlnm.Print_Area" localSheetId="2">'8 Year Pace (3)'!$A$2:$K$50</definedName>
    <definedName name="_xlnm.Print_Area" localSheetId="13">'8 Year TAP Method Pace (14)'!$A$2:$K$50</definedName>
    <definedName name="_xlnm.Print_Area" localSheetId="12">'8 YR CC (13)'!$A$1:$K$51</definedName>
    <definedName name="_xlnm.Print_Area" localSheetId="11">'8 YR Demand (12)'!$A$1:$K$51</definedName>
    <definedName name="_xlnm.Print_Area" localSheetId="14">'Glossary (15)'!$A$1:$B$25</definedName>
    <definedName name="s">[1]Data!$C$11</definedName>
    <definedName name="sep">[2]Data!$J$11</definedName>
    <definedName name="target_consumption">[1]Data!$G$13</definedName>
    <definedName name="tentative">[2]Data!$K$13</definedName>
    <definedName name="variance">[1]Data!$J$13</definedName>
    <definedName name="x">[1]Data!$B$11</definedName>
  </definedNames>
  <calcPr calcId="152511"/>
</workbook>
</file>

<file path=xl/calcChain.xml><?xml version="1.0" encoding="utf-8"?>
<calcChain xmlns="http://schemas.openxmlformats.org/spreadsheetml/2006/main">
  <c r="F12" i="31" l="1"/>
  <c r="B8" i="44"/>
  <c r="B8" i="42"/>
  <c r="B6" i="44"/>
  <c r="B7" i="44"/>
  <c r="B16" i="42"/>
  <c r="C16" i="44"/>
  <c r="D16" i="42"/>
  <c r="E16" i="42"/>
  <c r="F16" i="44"/>
  <c r="H16" i="42"/>
  <c r="I16" i="44"/>
  <c r="B12" i="31"/>
  <c r="I23" i="44"/>
  <c r="I23" i="42" s="1"/>
  <c r="H23" i="44"/>
  <c r="H23" i="42" s="1"/>
  <c r="G23" i="44"/>
  <c r="G23" i="42" s="1"/>
  <c r="F23" i="44"/>
  <c r="F23" i="42" s="1"/>
  <c r="E23" i="44"/>
  <c r="E23" i="42" s="1"/>
  <c r="D23" i="44"/>
  <c r="D23" i="42" s="1"/>
  <c r="C23" i="44"/>
  <c r="C23" i="42" s="1"/>
  <c r="B23" i="44"/>
  <c r="B23" i="42" s="1"/>
  <c r="I10" i="44"/>
  <c r="I10" i="42" s="1"/>
  <c r="H10" i="44"/>
  <c r="H10" i="42" s="1"/>
  <c r="G10" i="44"/>
  <c r="G10" i="42" s="1"/>
  <c r="F10" i="44"/>
  <c r="F10" i="42"/>
  <c r="E10" i="44"/>
  <c r="E10" i="42" s="1"/>
  <c r="D10" i="44"/>
  <c r="D10" i="42" s="1"/>
  <c r="C10" i="44"/>
  <c r="C10" i="42"/>
  <c r="B10" i="44"/>
  <c r="B10" i="42" s="1"/>
  <c r="D28" i="31"/>
  <c r="E28" i="31"/>
  <c r="F28" i="31"/>
  <c r="G28" i="31"/>
  <c r="H28" i="31"/>
  <c r="I28" i="31"/>
  <c r="C28" i="31"/>
  <c r="B28" i="31"/>
  <c r="E25" i="31"/>
  <c r="F25" i="31"/>
  <c r="G25" i="31"/>
  <c r="D25" i="31"/>
  <c r="C25" i="31"/>
  <c r="B25" i="31"/>
  <c r="D15" i="31"/>
  <c r="E15" i="31"/>
  <c r="F15" i="31"/>
  <c r="G15" i="31"/>
  <c r="H15" i="31"/>
  <c r="I15" i="31"/>
  <c r="C15" i="31"/>
  <c r="B15" i="31"/>
  <c r="G12" i="31"/>
  <c r="H12" i="31"/>
  <c r="I12" i="31"/>
  <c r="E12" i="31"/>
  <c r="D12" i="31"/>
  <c r="C12" i="31"/>
  <c r="I25" i="42"/>
  <c r="H25" i="42"/>
  <c r="G25" i="42"/>
  <c r="F25" i="44"/>
  <c r="E25" i="42"/>
  <c r="D25" i="44"/>
  <c r="C25" i="44"/>
  <c r="I12" i="42"/>
  <c r="H12" i="42"/>
  <c r="G12" i="44"/>
  <c r="F12" i="44"/>
  <c r="E12" i="44"/>
  <c r="D12" i="44"/>
  <c r="C12" i="44"/>
  <c r="B25" i="42"/>
  <c r="B12" i="44"/>
  <c r="I29" i="44"/>
  <c r="H29" i="44"/>
  <c r="G29" i="44"/>
  <c r="F29" i="44"/>
  <c r="E29" i="44"/>
  <c r="D29" i="44"/>
  <c r="C29" i="44"/>
  <c r="B29" i="44"/>
  <c r="I28" i="44"/>
  <c r="H28" i="44"/>
  <c r="G28" i="44"/>
  <c r="F28" i="44"/>
  <c r="E28" i="44"/>
  <c r="D28" i="44"/>
  <c r="C28" i="44"/>
  <c r="B28" i="44"/>
  <c r="I27" i="44"/>
  <c r="H27" i="44"/>
  <c r="G27" i="44"/>
  <c r="F27" i="44"/>
  <c r="E27" i="44"/>
  <c r="D27" i="44"/>
  <c r="C27" i="44"/>
  <c r="B27" i="44"/>
  <c r="I26" i="44"/>
  <c r="H26" i="44"/>
  <c r="G26" i="44"/>
  <c r="F26" i="44"/>
  <c r="E26" i="44"/>
  <c r="D26" i="44"/>
  <c r="C26" i="44"/>
  <c r="B26" i="44"/>
  <c r="E25" i="44"/>
  <c r="I24" i="44"/>
  <c r="H24" i="44"/>
  <c r="G24" i="44"/>
  <c r="F24" i="44"/>
  <c r="E24" i="44"/>
  <c r="D24" i="44"/>
  <c r="C24" i="44"/>
  <c r="B24" i="44"/>
  <c r="I22" i="44"/>
  <c r="H22" i="44"/>
  <c r="G22" i="44"/>
  <c r="F22" i="44"/>
  <c r="E22" i="44"/>
  <c r="D22" i="44"/>
  <c r="C22" i="44"/>
  <c r="B22" i="44"/>
  <c r="I21" i="44"/>
  <c r="H21" i="44"/>
  <c r="G21" i="44"/>
  <c r="F21" i="44"/>
  <c r="E21" i="44"/>
  <c r="D21" i="44"/>
  <c r="C21" i="44"/>
  <c r="B21" i="44"/>
  <c r="I20" i="44"/>
  <c r="H20" i="44"/>
  <c r="G20" i="44"/>
  <c r="F20" i="44"/>
  <c r="E20" i="44"/>
  <c r="D20" i="44"/>
  <c r="C20" i="44"/>
  <c r="B20" i="44"/>
  <c r="I19" i="44"/>
  <c r="H19" i="44"/>
  <c r="G19" i="44"/>
  <c r="F19" i="44"/>
  <c r="E19" i="44"/>
  <c r="D19" i="44"/>
  <c r="C19" i="44"/>
  <c r="B19" i="44"/>
  <c r="G16" i="44"/>
  <c r="I15" i="44"/>
  <c r="H15" i="44"/>
  <c r="G15" i="44"/>
  <c r="F15" i="44"/>
  <c r="E15" i="44"/>
  <c r="D15" i="44"/>
  <c r="C15" i="44"/>
  <c r="B15" i="44"/>
  <c r="I14" i="44"/>
  <c r="H14" i="44"/>
  <c r="G14" i="44"/>
  <c r="F14" i="44"/>
  <c r="E14" i="44"/>
  <c r="D14" i="44"/>
  <c r="C14" i="44"/>
  <c r="B14" i="44"/>
  <c r="I13" i="44"/>
  <c r="H13" i="44"/>
  <c r="G13" i="44"/>
  <c r="F13" i="44"/>
  <c r="E13" i="44"/>
  <c r="D13" i="44"/>
  <c r="C13" i="44"/>
  <c r="B13" i="44"/>
  <c r="I12" i="44"/>
  <c r="H12" i="44"/>
  <c r="I11" i="44"/>
  <c r="H11" i="44"/>
  <c r="G11" i="44"/>
  <c r="F11" i="44"/>
  <c r="E11" i="44"/>
  <c r="D11" i="44"/>
  <c r="C11" i="44"/>
  <c r="B11" i="44"/>
  <c r="I9" i="44"/>
  <c r="H9" i="44"/>
  <c r="G9" i="44"/>
  <c r="F9" i="44"/>
  <c r="E9" i="44"/>
  <c r="D9" i="44"/>
  <c r="C9" i="44"/>
  <c r="B9" i="44"/>
  <c r="I8" i="44"/>
  <c r="H8" i="44"/>
  <c r="G8" i="44"/>
  <c r="F8" i="44"/>
  <c r="E8" i="44"/>
  <c r="D8" i="44"/>
  <c r="C8" i="44"/>
  <c r="I7" i="44"/>
  <c r="H7" i="44"/>
  <c r="G7" i="44"/>
  <c r="F7" i="44"/>
  <c r="E7" i="44"/>
  <c r="D7" i="44"/>
  <c r="C7" i="44"/>
  <c r="I6" i="44"/>
  <c r="H6" i="44"/>
  <c r="G6" i="44"/>
  <c r="F6" i="44"/>
  <c r="E6" i="44"/>
  <c r="D6" i="44"/>
  <c r="C6" i="44"/>
  <c r="B7" i="42"/>
  <c r="C7" i="42"/>
  <c r="D7" i="42"/>
  <c r="E7" i="42"/>
  <c r="F7" i="42"/>
  <c r="G7" i="42"/>
  <c r="H7" i="42"/>
  <c r="I7" i="42"/>
  <c r="C8" i="42"/>
  <c r="D8" i="42"/>
  <c r="E8" i="42"/>
  <c r="F8" i="42"/>
  <c r="G8" i="42"/>
  <c r="H8" i="42"/>
  <c r="I8" i="42"/>
  <c r="I20" i="42"/>
  <c r="I21" i="42"/>
  <c r="H20" i="42"/>
  <c r="H21" i="42"/>
  <c r="G20" i="42"/>
  <c r="G21" i="42"/>
  <c r="F20" i="42"/>
  <c r="F21" i="42"/>
  <c r="E20" i="42"/>
  <c r="E21" i="42"/>
  <c r="D20" i="42"/>
  <c r="D21" i="42"/>
  <c r="C20" i="42"/>
  <c r="C21" i="42"/>
  <c r="B20" i="42"/>
  <c r="J20" i="42" s="1"/>
  <c r="B21" i="42"/>
  <c r="J21" i="42" s="1"/>
  <c r="J20" i="43"/>
  <c r="J21" i="43"/>
  <c r="J7" i="43"/>
  <c r="J8" i="43"/>
  <c r="J29" i="43"/>
  <c r="J27" i="43"/>
  <c r="J26" i="43"/>
  <c r="J24" i="43"/>
  <c r="J22" i="43"/>
  <c r="J19" i="43"/>
  <c r="J23" i="43"/>
  <c r="J16" i="43"/>
  <c r="J14" i="43"/>
  <c r="J13" i="43"/>
  <c r="J11" i="43"/>
  <c r="J9" i="43"/>
  <c r="J6" i="43"/>
  <c r="I29" i="42"/>
  <c r="H29" i="42"/>
  <c r="G29" i="42"/>
  <c r="F29" i="42"/>
  <c r="E29" i="42"/>
  <c r="D29" i="42"/>
  <c r="C29" i="42"/>
  <c r="B29" i="42"/>
  <c r="I28" i="42"/>
  <c r="H28" i="42"/>
  <c r="G28" i="42"/>
  <c r="F28" i="42"/>
  <c r="E28" i="42"/>
  <c r="D28" i="42"/>
  <c r="C28" i="42"/>
  <c r="B28" i="42"/>
  <c r="I27" i="42"/>
  <c r="H27" i="42"/>
  <c r="G27" i="42"/>
  <c r="F27" i="42"/>
  <c r="E27" i="42"/>
  <c r="D27" i="42"/>
  <c r="C27" i="42"/>
  <c r="B27" i="42"/>
  <c r="I26" i="42"/>
  <c r="H26" i="42"/>
  <c r="G26" i="42"/>
  <c r="F26" i="42"/>
  <c r="E26" i="42"/>
  <c r="D26" i="42"/>
  <c r="C26" i="42"/>
  <c r="B26" i="42"/>
  <c r="C25" i="42"/>
  <c r="I24" i="42"/>
  <c r="H24" i="42"/>
  <c r="G24" i="42"/>
  <c r="F24" i="42"/>
  <c r="E24" i="42"/>
  <c r="D24" i="42"/>
  <c r="C24" i="42"/>
  <c r="B24" i="42"/>
  <c r="I22" i="42"/>
  <c r="H22" i="42"/>
  <c r="G22" i="42"/>
  <c r="F22" i="42"/>
  <c r="E22" i="42"/>
  <c r="D22" i="42"/>
  <c r="C22" i="42"/>
  <c r="B22" i="42"/>
  <c r="I19" i="42"/>
  <c r="H19" i="42"/>
  <c r="G19" i="42"/>
  <c r="F19" i="42"/>
  <c r="J19" i="42" s="1"/>
  <c r="E19" i="42"/>
  <c r="D19" i="42"/>
  <c r="C19" i="42"/>
  <c r="B19" i="42"/>
  <c r="G16" i="42"/>
  <c r="F16" i="42"/>
  <c r="I15" i="42"/>
  <c r="H15" i="42"/>
  <c r="G15" i="42"/>
  <c r="F15" i="42"/>
  <c r="E15" i="42"/>
  <c r="D15" i="42"/>
  <c r="C15" i="42"/>
  <c r="B15" i="42"/>
  <c r="I14" i="42"/>
  <c r="H14" i="42"/>
  <c r="G14" i="42"/>
  <c r="F14" i="42"/>
  <c r="E14" i="42"/>
  <c r="D14" i="42"/>
  <c r="C14" i="42"/>
  <c r="B14" i="42"/>
  <c r="I13" i="42"/>
  <c r="H13" i="42"/>
  <c r="G13" i="42"/>
  <c r="F13" i="42"/>
  <c r="E13" i="42"/>
  <c r="D13" i="42"/>
  <c r="C13" i="42"/>
  <c r="B13" i="42"/>
  <c r="E12" i="42"/>
  <c r="C12" i="42"/>
  <c r="I11" i="42"/>
  <c r="H11" i="42"/>
  <c r="G11" i="42"/>
  <c r="F11" i="42"/>
  <c r="E11" i="42"/>
  <c r="D11" i="42"/>
  <c r="C11" i="42"/>
  <c r="B11" i="42"/>
  <c r="I9" i="42"/>
  <c r="H9" i="42"/>
  <c r="G9" i="42"/>
  <c r="F9" i="42"/>
  <c r="E9" i="42"/>
  <c r="D9" i="42"/>
  <c r="C9" i="42"/>
  <c r="B9" i="42"/>
  <c r="J9" i="42"/>
  <c r="I6" i="42"/>
  <c r="H6" i="42"/>
  <c r="G6" i="42"/>
  <c r="F6" i="42"/>
  <c r="E6" i="42"/>
  <c r="D6" i="42"/>
  <c r="C6" i="42"/>
  <c r="B6" i="42"/>
  <c r="J29" i="31"/>
  <c r="J27" i="31"/>
  <c r="J11" i="31"/>
  <c r="J9" i="31"/>
  <c r="J8" i="31"/>
  <c r="J16" i="31"/>
  <c r="J14" i="31"/>
  <c r="J19" i="31"/>
  <c r="J26" i="31"/>
  <c r="J28" i="31" s="1"/>
  <c r="J21" i="31"/>
  <c r="J22" i="31"/>
  <c r="J23" i="31" s="1"/>
  <c r="J7" i="31"/>
  <c r="J20" i="31"/>
  <c r="J13" i="31"/>
  <c r="J24" i="31"/>
  <c r="J6" i="31"/>
  <c r="B12" i="42"/>
  <c r="D25" i="42"/>
  <c r="H25" i="44"/>
  <c r="B25" i="44"/>
  <c r="G12" i="42"/>
  <c r="J25" i="43" l="1"/>
  <c r="J28" i="43"/>
  <c r="J10" i="43"/>
  <c r="J12" i="43"/>
  <c r="J15" i="43"/>
  <c r="J29" i="42"/>
  <c r="J27" i="42"/>
  <c r="I25" i="44"/>
  <c r="I16" i="42"/>
  <c r="H16" i="44"/>
  <c r="J24" i="42"/>
  <c r="G25" i="44"/>
  <c r="J14" i="42"/>
  <c r="J7" i="42"/>
  <c r="J6" i="44"/>
  <c r="F25" i="42"/>
  <c r="F12" i="42"/>
  <c r="J13" i="42"/>
  <c r="J8" i="42"/>
  <c r="J7" i="44"/>
  <c r="E16" i="44"/>
  <c r="J26" i="42"/>
  <c r="D12" i="42"/>
  <c r="J8" i="44"/>
  <c r="J6" i="42"/>
  <c r="D16" i="44"/>
  <c r="J29" i="44"/>
  <c r="J27" i="44"/>
  <c r="J26" i="44"/>
  <c r="J24" i="44"/>
  <c r="J22" i="42"/>
  <c r="J25" i="42" s="1"/>
  <c r="J22" i="44"/>
  <c r="J21" i="44"/>
  <c r="J20" i="44"/>
  <c r="J19" i="44"/>
  <c r="J14" i="44"/>
  <c r="J13" i="44"/>
  <c r="J15" i="44" s="1"/>
  <c r="J11" i="44"/>
  <c r="J11" i="42"/>
  <c r="J9" i="44"/>
  <c r="J10" i="42"/>
  <c r="C16" i="42"/>
  <c r="J28" i="42"/>
  <c r="J23" i="42"/>
  <c r="J23" i="44"/>
  <c r="J28" i="44"/>
  <c r="J25" i="44"/>
  <c r="J12" i="42"/>
  <c r="B16" i="44"/>
  <c r="J16" i="44" s="1"/>
  <c r="J12" i="31"/>
  <c r="J25" i="31"/>
  <c r="J10" i="31"/>
  <c r="J15" i="31"/>
  <c r="J16" i="42" l="1"/>
  <c r="J12" i="44"/>
  <c r="J10" i="44"/>
  <c r="J15" i="42"/>
</calcChain>
</file>

<file path=xl/sharedStrings.xml><?xml version="1.0" encoding="utf-8"?>
<sst xmlns="http://schemas.openxmlformats.org/spreadsheetml/2006/main" count="515" uniqueCount="112">
  <si>
    <t>Trends Analysis Projections, LLC</t>
  </si>
  <si>
    <t>THE TAP REPORT</t>
  </si>
  <si>
    <t>Total</t>
  </si>
  <si>
    <t>Definite Room Nights</t>
  </si>
  <si>
    <t>Pace Targets</t>
  </si>
  <si>
    <t>Pace Percentage</t>
  </si>
  <si>
    <t>Total Demand Room Nights</t>
  </si>
  <si>
    <t>Lost Room Nights</t>
  </si>
  <si>
    <t>Conversion Percentage</t>
  </si>
  <si>
    <t>Tentative Room Nights</t>
  </si>
  <si>
    <t>JAN</t>
  </si>
  <si>
    <t>FEB</t>
  </si>
  <si>
    <t>MAR</t>
  </si>
  <si>
    <t>APR</t>
  </si>
  <si>
    <t>MAY</t>
  </si>
  <si>
    <t>JUN</t>
  </si>
  <si>
    <t>JUL</t>
  </si>
  <si>
    <t>AUG</t>
  </si>
  <si>
    <t>SEP</t>
  </si>
  <si>
    <t>NOV</t>
  </si>
  <si>
    <t>DEC</t>
  </si>
  <si>
    <t>TOTAL</t>
  </si>
  <si>
    <t>OCT</t>
  </si>
  <si>
    <t>For More Information Contact:</t>
  </si>
  <si>
    <t>Jeff Eastman</t>
  </si>
  <si>
    <t>Table of Contents</t>
  </si>
  <si>
    <t>Report</t>
  </si>
  <si>
    <t>Page</t>
  </si>
  <si>
    <t xml:space="preserve">Report Date: </t>
  </si>
  <si>
    <t>Reports</t>
  </si>
  <si>
    <r>
      <t>TAP Report</t>
    </r>
    <r>
      <rPr>
        <sz val="10"/>
        <rFont val="Arial"/>
        <family val="2"/>
      </rPr>
      <t xml:space="preserve"> - Eight Year Pace Report.  Displays room night pace targets compared to definite room nights on the books for each month and year for the next 8 years, beginning with the current year, along with an annual summary of these years.</t>
    </r>
  </si>
  <si>
    <r>
      <t>Convention Center TAP Report</t>
    </r>
    <r>
      <rPr>
        <sz val="10"/>
        <rFont val="Arial"/>
        <family val="2"/>
      </rPr>
      <t xml:space="preserve"> - Compares pace targets to definite room nights on the books using convention center room nights only, on an annual basis.  Monthly detail can be provided upon request.</t>
    </r>
  </si>
  <si>
    <r>
      <t>Pace vs. Demand TAP Report</t>
    </r>
    <r>
      <rPr>
        <sz val="10"/>
        <rFont val="Arial"/>
        <family val="2"/>
      </rPr>
      <t xml:space="preserve"> - Displays an annual summary of pace, demand, and conversion data for the next 8 years, beginning with the currrent year.  Monthly detail is included in the Peer Set Benchmarking TAP Report.</t>
    </r>
  </si>
  <si>
    <r>
      <t>Peer Set Benchmarking TAP Report</t>
    </r>
    <r>
      <rPr>
        <sz val="10"/>
        <rFont val="Arial"/>
        <family val="2"/>
      </rPr>
      <t xml:space="preserve"> - Comparison of the client city's pace and demand data to the pace and demand data of the Peer Set for each month and year for the next 8 years, along with an annual summary of these years.  The top section of each page displays the client city's data.  The second section of the report displays the aggregate data for all cities listed in the Peer Set.  The third section compares the client city's performance to the performance of the Peer Set as a whole.</t>
    </r>
  </si>
  <si>
    <t>Glossary of Terms</t>
  </si>
  <si>
    <r>
      <rPr>
        <sz val="10"/>
        <color indexed="10"/>
        <rFont val="Arial"/>
        <family val="2"/>
      </rPr>
      <t>Consumption Benchmark</t>
    </r>
    <r>
      <rPr>
        <sz val="10"/>
        <color indexed="8"/>
        <rFont val="Arial"/>
        <family val="2"/>
      </rPr>
      <t xml:space="preserve"> – The average number of definite room nights produced by the bureau for each month and year for the last three twelve month periods.  Each month the “oldest” month is dropped from the calculation and the most recent month is added.</t>
    </r>
  </si>
  <si>
    <r>
      <t>Conversion Index</t>
    </r>
    <r>
      <rPr>
        <sz val="10"/>
        <rFont val="Arial"/>
        <family val="2"/>
      </rPr>
      <t xml:space="preserve"> - A measurement for each month and year of the client city's Conversion Percentage compared to the Peer Set's Conversion Percentage.  A value greater than 100 indicates that the client city is converting more demand to definite room nights than the Peer Set.  A number less than 100 indicates that the client city is converting less demand to definite room nights than the Peer Set.</t>
    </r>
  </si>
  <si>
    <r>
      <t>Conversion Index Rank</t>
    </r>
    <r>
      <rPr>
        <sz val="10"/>
        <rFont val="Arial"/>
        <family val="2"/>
      </rPr>
      <t xml:space="preserve"> - The position of the client's Conversion Index compared to the Peer Set.</t>
    </r>
  </si>
  <si>
    <r>
      <t>Conversion Percentage</t>
    </r>
    <r>
      <rPr>
        <sz val="10"/>
        <rFont val="Arial"/>
        <family val="2"/>
      </rPr>
      <t xml:space="preserve"> - The percentage of Total Demand Room Nights that the convention bureau converts to Definite Room Nights for each month and year at the time the report is published.</t>
    </r>
  </si>
  <si>
    <r>
      <rPr>
        <sz val="10"/>
        <color indexed="10"/>
        <rFont val="Arial"/>
        <family val="2"/>
      </rPr>
      <t>Definite Room Nights</t>
    </r>
    <r>
      <rPr>
        <sz val="10"/>
        <color indexed="8"/>
        <rFont val="Arial"/>
        <family val="2"/>
      </rPr>
      <t xml:space="preserve"> – Number of definite room nights, confirmed by the convention bureau for each month and year at the time the report is published.</t>
    </r>
  </si>
  <si>
    <r>
      <rPr>
        <sz val="10"/>
        <color indexed="10"/>
        <rFont val="Arial"/>
        <family val="2"/>
      </rPr>
      <t>Definite Room Night Share %</t>
    </r>
    <r>
      <rPr>
        <sz val="10"/>
        <color indexed="8"/>
        <rFont val="Arial"/>
        <family val="2"/>
      </rPr>
      <t xml:space="preserve"> – A percentage indicating the client city's portion of  the Peer Set's Definite Room Nights.</t>
    </r>
  </si>
  <si>
    <r>
      <rPr>
        <sz val="10"/>
        <color indexed="10"/>
        <rFont val="Arial"/>
        <family val="2"/>
      </rPr>
      <t>Lost Room Nights</t>
    </r>
    <r>
      <rPr>
        <sz val="10"/>
        <color indexed="8"/>
        <rFont val="Arial"/>
        <family val="2"/>
      </rPr>
      <t xml:space="preserve"> – The number of room nights. both definite and tentative, that have been lost for each month and year at the time the report is published.</t>
    </r>
  </si>
  <si>
    <r>
      <t>Pace Index</t>
    </r>
    <r>
      <rPr>
        <sz val="10"/>
        <rFont val="Arial"/>
        <family val="2"/>
      </rPr>
      <t xml:space="preserve"> - A measurement for each month and year of the client city's Pace Percentage compared to the Peer Set's Pace Percentage.  A value greater than 100 indicates that the client city's Pace Percentage is higher than that of the Peer Set.  A number less than 100 indicates that the client city's Pace Percentage is less than that of the Peer Set.</t>
    </r>
  </si>
  <si>
    <r>
      <t>Pace Index Rank</t>
    </r>
    <r>
      <rPr>
        <sz val="10"/>
        <rFont val="Arial"/>
        <family val="2"/>
      </rPr>
      <t xml:space="preserve"> - The position of the client's Pace Index compared to the Peer Set.</t>
    </r>
  </si>
  <si>
    <r>
      <rPr>
        <sz val="10"/>
        <color indexed="10"/>
        <rFont val="Arial"/>
        <family val="2"/>
      </rPr>
      <t>Pace Percentage</t>
    </r>
    <r>
      <rPr>
        <sz val="10"/>
        <color indexed="8"/>
        <rFont val="Arial"/>
        <family val="2"/>
      </rPr>
      <t xml:space="preserve"> – The percentage of Definite Room Nights compared to the Pace Target. If a given bureau continues to book at current trends the same percentage can be applied to the Consumption Benchmark when each month and year passes.</t>
    </r>
  </si>
  <si>
    <r>
      <rPr>
        <sz val="10"/>
        <color indexed="10"/>
        <rFont val="Arial"/>
        <family val="2"/>
      </rPr>
      <t>Pace Target</t>
    </r>
    <r>
      <rPr>
        <sz val="10"/>
        <color indexed="8"/>
        <rFont val="Arial"/>
        <family val="2"/>
      </rPr>
      <t xml:space="preserve"> – Number of definite room nights that should be confirmed for each month and year at the time the report is published (updated every month).  Pace targets are determined by analyzing a minimum of the last three years definite room nights and all definite room nights confirmed for the future.  The analysis is completed by comparing the date a booking was confirmed to that of the arrival date for each confirmed booking and computing the number of months in advance of arrival that each booking was confirmed.</t>
    </r>
  </si>
  <si>
    <r>
      <rPr>
        <sz val="10"/>
        <color indexed="10"/>
        <rFont val="Arial"/>
        <family val="2"/>
      </rPr>
      <t>Room Night Demand Share %</t>
    </r>
    <r>
      <rPr>
        <sz val="10"/>
        <color indexed="8"/>
        <rFont val="Arial"/>
        <family val="2"/>
      </rPr>
      <t xml:space="preserve"> – A percentage indicating the client city's portion of  the Peer Set's Demand.</t>
    </r>
  </si>
  <si>
    <r>
      <rPr>
        <sz val="10"/>
        <color indexed="10"/>
        <rFont val="Arial"/>
        <family val="2"/>
      </rPr>
      <t>Tentative Room Nights</t>
    </r>
    <r>
      <rPr>
        <sz val="10"/>
        <color indexed="8"/>
        <rFont val="Arial"/>
        <family val="2"/>
      </rPr>
      <t xml:space="preserve"> – The number of tentative room nights pending for each future month and year at the time the report is published.</t>
    </r>
  </si>
  <si>
    <r>
      <t>Total Demand</t>
    </r>
    <r>
      <rPr>
        <sz val="10"/>
        <rFont val="Arial"/>
        <family val="2"/>
      </rPr>
      <t xml:space="preserve"> </t>
    </r>
    <r>
      <rPr>
        <sz val="10"/>
        <color indexed="10"/>
        <rFont val="Arial"/>
        <family val="2"/>
      </rPr>
      <t>Room Nights</t>
    </r>
    <r>
      <rPr>
        <sz val="10"/>
        <rFont val="Arial"/>
        <family val="2"/>
      </rPr>
      <t xml:space="preserve"> - Number of total lead room nights issued by the convention bureau for each month and year at the time the report is published.</t>
    </r>
  </si>
  <si>
    <r>
      <rPr>
        <sz val="10"/>
        <color indexed="10"/>
        <rFont val="Arial"/>
        <family val="2"/>
      </rPr>
      <t>Variance</t>
    </r>
    <r>
      <rPr>
        <sz val="10"/>
        <color indexed="8"/>
        <rFont val="Arial"/>
        <family val="2"/>
      </rPr>
      <t xml:space="preserve"> – The difference between the Definite Room Nights and the Pace Target.</t>
    </r>
  </si>
  <si>
    <t>Glossary</t>
  </si>
  <si>
    <t xml:space="preserve">Period Ending: </t>
  </si>
  <si>
    <t xml:space="preserve">Report: </t>
  </si>
  <si>
    <r>
      <t>Infrastructure Improvement (or Destination Attractiveness) TAP Report</t>
    </r>
    <r>
      <rPr>
        <sz val="10"/>
        <rFont val="Arial"/>
        <family val="2"/>
      </rPr>
      <t xml:space="preserve"> - Uses revised consumption benchmarks and pace targets to take into account infrastructure improvements in a given market.</t>
    </r>
  </si>
  <si>
    <t>Phone: 913-261-8465</t>
  </si>
  <si>
    <t>Consumption Benchmark</t>
  </si>
  <si>
    <t>Definite Events</t>
  </si>
  <si>
    <t>Total Demand Events</t>
  </si>
  <si>
    <t>Lost Events</t>
  </si>
  <si>
    <t>Tentative Events</t>
  </si>
  <si>
    <t>2016 Pace</t>
  </si>
  <si>
    <t>2017 Pace</t>
  </si>
  <si>
    <t>8 Year Pace Reports</t>
  </si>
  <si>
    <t>Convention Center</t>
  </si>
  <si>
    <t>Pace vs Demand</t>
  </si>
  <si>
    <t>Total Definite Room Nights</t>
  </si>
  <si>
    <t>Total Definite Events</t>
  </si>
  <si>
    <t>Verbal Definite Room Nights</t>
  </si>
  <si>
    <t>Verbal Definite Events</t>
  </si>
  <si>
    <t>Verbal Definitie Events</t>
  </si>
  <si>
    <r>
      <t xml:space="preserve">TAP Method Pace </t>
    </r>
    <r>
      <rPr>
        <sz val="12"/>
        <color indexed="10"/>
        <rFont val="Arial"/>
        <family val="2"/>
      </rPr>
      <t>*</t>
    </r>
  </si>
  <si>
    <t xml:space="preserve">          * Calculates the Pace Targets &amp; Percentages based upon the annual average of definite room nights for events that have taken place over the past 36-months. </t>
  </si>
  <si>
    <t>8 Year Pace Goals</t>
  </si>
  <si>
    <t>8 Year TAP Method Pace Report</t>
  </si>
  <si>
    <t>8 Year Pace vs Demand</t>
  </si>
  <si>
    <t>8 Year Convention Center (CC)</t>
  </si>
  <si>
    <t>Variance</t>
  </si>
  <si>
    <t>Vancouver Events</t>
  </si>
  <si>
    <t>President &amp; CEO</t>
  </si>
  <si>
    <t>Trends, Analysis, Projections, LLC</t>
  </si>
  <si>
    <t>Cell: 913-961-3875</t>
  </si>
  <si>
    <t>2018 Pace</t>
  </si>
  <si>
    <t>12313 West 125th Terrace</t>
  </si>
  <si>
    <t>Overland Park, KS 66213</t>
  </si>
  <si>
    <t>2019 Pace</t>
  </si>
  <si>
    <t xml:space="preserve">Report for: </t>
  </si>
  <si>
    <t>2020 Pace</t>
  </si>
  <si>
    <t>2021 Pace</t>
  </si>
  <si>
    <t>2022 Pace</t>
  </si>
  <si>
    <t>2023 Pace</t>
  </si>
  <si>
    <t>Vancouver</t>
  </si>
  <si>
    <t>Period Ending February 29, 2016</t>
  </si>
  <si>
    <t>Report Date: March 3, 2016</t>
  </si>
  <si>
    <t>Vancouver Data</t>
  </si>
  <si>
    <t>Vancouver Room Nights</t>
  </si>
  <si>
    <t>Vancouver 2016 R/N</t>
  </si>
  <si>
    <t>Vancouver 2016 Events</t>
  </si>
  <si>
    <t>Vancouver 2017 R/N</t>
  </si>
  <si>
    <t>Vancouver 2017 Events</t>
  </si>
  <si>
    <t>Vancouver 2018 R/N</t>
  </si>
  <si>
    <t>Vancouver 2018 Events</t>
  </si>
  <si>
    <t>Vancouver 2019 R/N</t>
  </si>
  <si>
    <t>Vancouver 2019 Events</t>
  </si>
  <si>
    <t>Vancouver 2020 R/N</t>
  </si>
  <si>
    <t>Vancouver 2020 Events</t>
  </si>
  <si>
    <t>Vancouver 2021 R/N</t>
  </si>
  <si>
    <t>Vancouver 2021 Events</t>
  </si>
  <si>
    <t>Vancouver 2022 R/N</t>
  </si>
  <si>
    <t>Vancouver 2022 Events</t>
  </si>
  <si>
    <t>Vancouver 2023 R/N</t>
  </si>
  <si>
    <t>Vancouver 2023 Events</t>
  </si>
  <si>
    <t>Vancouver 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</si>
</sst>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0"/>
      <name val="Arial"/>
    </font>
    <font>
      <sz val="10"/>
      <name val="Arial"/>
      <family val="2"/>
    </font>
    <font>
      <sz val="20"/>
      <name val="Arial"/>
      <family val="2"/>
    </font>
    <font>
      <b/>
      <sz val="26"/>
      <color indexed="9"/>
      <name val="Arial"/>
      <family val="2"/>
    </font>
    <font>
      <b/>
      <sz val="10"/>
      <color indexed="9"/>
      <name val="Arial"/>
      <family val="2"/>
    </font>
    <font>
      <sz val="10"/>
      <color indexed="10"/>
      <name val="Arial"/>
      <family val="2"/>
    </font>
    <font>
      <b/>
      <sz val="10"/>
      <name val="Arial"/>
      <family val="2"/>
    </font>
    <font>
      <b/>
      <sz val="12"/>
      <color indexed="9"/>
      <name val="Arial"/>
      <family val="2"/>
    </font>
    <font>
      <b/>
      <sz val="12"/>
      <color indexed="10"/>
      <name val="Arial"/>
      <family val="2"/>
    </font>
    <font>
      <b/>
      <sz val="12"/>
      <name val="Arial"/>
      <family val="2"/>
    </font>
    <font>
      <b/>
      <sz val="14"/>
      <color indexed="9"/>
      <name val="Arial"/>
      <family val="2"/>
    </font>
    <font>
      <b/>
      <sz val="14"/>
      <name val="Arial"/>
      <family val="2"/>
    </font>
    <font>
      <b/>
      <sz val="20"/>
      <name val="Arial"/>
      <family val="2"/>
    </font>
    <font>
      <i/>
      <sz val="12"/>
      <name val="Arial"/>
      <family val="2"/>
    </font>
    <font>
      <i/>
      <sz val="10"/>
      <name val="Arial"/>
      <family val="2"/>
    </font>
    <font>
      <sz val="10"/>
      <color indexed="8"/>
      <name val="Arial"/>
      <family val="2"/>
    </font>
    <font>
      <b/>
      <sz val="18"/>
      <name val="Arial"/>
      <family val="2"/>
    </font>
    <font>
      <sz val="12"/>
      <name val="Arial"/>
      <family val="2"/>
    </font>
    <font>
      <sz val="12"/>
      <color indexed="10"/>
      <name val="Arial"/>
      <family val="2"/>
    </font>
    <font>
      <sz val="11"/>
      <color theme="1"/>
      <name val="Calibri"/>
      <family val="2"/>
      <scheme val="minor"/>
    </font>
    <font>
      <u/>
      <sz val="10"/>
      <color theme="10"/>
      <name val="Arial"/>
      <family val="2"/>
    </font>
    <font>
      <i/>
      <sz val="12"/>
      <color rgb="FFFF0000"/>
      <name val="Arial"/>
      <family val="2"/>
    </font>
    <font>
      <b/>
      <sz val="10"/>
      <color rgb="FFFF0000"/>
      <name val="Arial"/>
      <family val="2"/>
    </font>
    <font>
      <sz val="10"/>
      <color rgb="FFFF0000"/>
      <name val="Arial"/>
      <family val="2"/>
    </font>
    <font>
      <sz val="10"/>
      <color theme="1"/>
      <name val="Arial"/>
      <family val="2"/>
    </font>
    <font>
      <b/>
      <sz val="12"/>
      <color rgb="FFFF0000"/>
      <name val="Arial"/>
      <family val="2"/>
    </font>
    <font>
      <sz val="10"/>
      <color rgb="FF000000"/>
      <name val="Arial"/>
      <family val="2"/>
    </font>
  </fonts>
  <fills count="6">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right style="thick">
        <color rgb="FFFF0000"/>
      </right>
      <top/>
      <bottom/>
      <diagonal/>
    </border>
    <border>
      <left style="thick">
        <color rgb="FFFF0000"/>
      </left>
      <right/>
      <top/>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s>
  <cellStyleXfs count="4">
    <xf numFmtId="0" fontId="0" fillId="0" borderId="0"/>
    <xf numFmtId="0" fontId="20" fillId="0" borderId="0" applyNumberFormat="0" applyFill="0" applyBorder="0" applyAlignment="0" applyProtection="0">
      <alignment vertical="top"/>
      <protection locked="0"/>
    </xf>
    <xf numFmtId="0" fontId="1" fillId="0" borderId="0"/>
    <xf numFmtId="0" fontId="19" fillId="0" borderId="0"/>
  </cellStyleXfs>
  <cellXfs count="123">
    <xf numFmtId="0" fontId="0" fillId="0" borderId="0" xfId="0"/>
    <xf numFmtId="0" fontId="6" fillId="0" borderId="0" xfId="0" applyFont="1"/>
    <xf numFmtId="0" fontId="10" fillId="2" borderId="0" xfId="0" applyFont="1" applyFill="1"/>
    <xf numFmtId="0" fontId="0" fillId="0" borderId="0" xfId="0" applyAlignment="1">
      <alignment horizontal="center"/>
    </xf>
    <xf numFmtId="0" fontId="20" fillId="0" borderId="0" xfId="1" quotePrefix="1" applyAlignment="1" applyProtection="1">
      <alignment horizontal="center"/>
    </xf>
    <xf numFmtId="0" fontId="20" fillId="0" borderId="0" xfId="1" applyAlignment="1" applyProtection="1"/>
    <xf numFmtId="0" fontId="0" fillId="0" borderId="0" xfId="0" applyAlignment="1">
      <alignment horizontal="left"/>
    </xf>
    <xf numFmtId="0" fontId="1" fillId="0" borderId="0" xfId="2"/>
    <xf numFmtId="0" fontId="1" fillId="0" borderId="16" xfId="2" applyBorder="1"/>
    <xf numFmtId="0" fontId="1" fillId="0" borderId="17" xfId="2" applyBorder="1"/>
    <xf numFmtId="0" fontId="1" fillId="0" borderId="18" xfId="2" applyBorder="1"/>
    <xf numFmtId="0" fontId="1" fillId="0" borderId="19" xfId="2" applyBorder="1"/>
    <xf numFmtId="0" fontId="1" fillId="0" borderId="0" xfId="2" applyBorder="1"/>
    <xf numFmtId="0" fontId="1" fillId="0" borderId="20" xfId="2" applyBorder="1"/>
    <xf numFmtId="0" fontId="9" fillId="0" borderId="0" xfId="2" applyFont="1" applyBorder="1"/>
    <xf numFmtId="0" fontId="9" fillId="0" borderId="0" xfId="2" applyFont="1" applyBorder="1" applyAlignment="1">
      <alignment horizontal="right"/>
    </xf>
    <xf numFmtId="0" fontId="6" fillId="3" borderId="0" xfId="2" applyFont="1" applyFill="1" applyBorder="1"/>
    <xf numFmtId="0" fontId="12" fillId="3" borderId="0" xfId="2" applyFont="1" applyFill="1" applyBorder="1"/>
    <xf numFmtId="0" fontId="12" fillId="3" borderId="0" xfId="2" applyFont="1" applyFill="1" applyBorder="1" applyAlignment="1">
      <alignment horizontal="left"/>
    </xf>
    <xf numFmtId="0" fontId="4" fillId="2" borderId="0" xfId="2" applyFont="1" applyFill="1" applyBorder="1"/>
    <xf numFmtId="0" fontId="3" fillId="2" borderId="0" xfId="2" applyFont="1" applyFill="1" applyBorder="1"/>
    <xf numFmtId="0" fontId="2" fillId="0" borderId="0" xfId="2" applyFont="1" applyBorder="1"/>
    <xf numFmtId="0" fontId="1" fillId="0" borderId="21" xfId="2" applyBorder="1"/>
    <xf numFmtId="0" fontId="1" fillId="0" borderId="22" xfId="2" applyBorder="1"/>
    <xf numFmtId="0" fontId="1" fillId="0" borderId="23" xfId="2" applyBorder="1"/>
    <xf numFmtId="0" fontId="1" fillId="4" borderId="0" xfId="2" applyFill="1"/>
    <xf numFmtId="9" fontId="6" fillId="4" borderId="0" xfId="2" applyNumberFormat="1" applyFont="1" applyFill="1" applyBorder="1" applyAlignment="1">
      <alignment horizontal="center"/>
    </xf>
    <xf numFmtId="0" fontId="6" fillId="4" borderId="0" xfId="2" applyFont="1" applyFill="1" applyBorder="1"/>
    <xf numFmtId="38" fontId="1" fillId="0" borderId="1" xfId="2" applyNumberFormat="1" applyFont="1" applyBorder="1" applyAlignment="1">
      <alignment horizontal="center"/>
    </xf>
    <xf numFmtId="38" fontId="1" fillId="4" borderId="2" xfId="2" applyNumberFormat="1" applyFont="1" applyFill="1" applyBorder="1" applyAlignment="1">
      <alignment horizontal="center"/>
    </xf>
    <xf numFmtId="0" fontId="13" fillId="0" borderId="0" xfId="2" applyFont="1"/>
    <xf numFmtId="9" fontId="1" fillId="4" borderId="2" xfId="2" applyNumberFormat="1" applyFont="1" applyFill="1" applyBorder="1" applyAlignment="1">
      <alignment horizontal="center"/>
    </xf>
    <xf numFmtId="0" fontId="1" fillId="0" borderId="3" xfId="2" applyFont="1" applyBorder="1"/>
    <xf numFmtId="0" fontId="5" fillId="0" borderId="0" xfId="2" applyFont="1"/>
    <xf numFmtId="0" fontId="8" fillId="0" borderId="0" xfId="2" applyFont="1"/>
    <xf numFmtId="0" fontId="9" fillId="0" borderId="0" xfId="2" applyFont="1"/>
    <xf numFmtId="0" fontId="7" fillId="3" borderId="0" xfId="2" applyFont="1" applyFill="1"/>
    <xf numFmtId="0" fontId="1" fillId="0" borderId="0" xfId="2" applyFont="1"/>
    <xf numFmtId="0" fontId="1" fillId="3" borderId="0" xfId="2" applyFont="1" applyFill="1"/>
    <xf numFmtId="0" fontId="11" fillId="3" borderId="0" xfId="2" applyFont="1" applyFill="1"/>
    <xf numFmtId="0" fontId="10" fillId="2" borderId="0" xfId="2" applyFont="1" applyFill="1"/>
    <xf numFmtId="0" fontId="9" fillId="3" borderId="0" xfId="2" applyFont="1" applyFill="1"/>
    <xf numFmtId="38" fontId="1" fillId="0" borderId="2" xfId="2" applyNumberFormat="1" applyBorder="1" applyAlignment="1">
      <alignment horizontal="center"/>
    </xf>
    <xf numFmtId="38" fontId="1" fillId="0" borderId="1" xfId="2" applyNumberFormat="1" applyBorder="1" applyAlignment="1">
      <alignment horizontal="center"/>
    </xf>
    <xf numFmtId="0" fontId="14" fillId="0" borderId="0" xfId="2" applyFont="1"/>
    <xf numFmtId="0" fontId="21" fillId="0" borderId="0" xfId="0" applyFont="1" applyFill="1"/>
    <xf numFmtId="0" fontId="1" fillId="5" borderId="3" xfId="2" applyFont="1" applyFill="1" applyBorder="1"/>
    <xf numFmtId="38" fontId="1" fillId="5" borderId="2" xfId="2" applyNumberFormat="1" applyFont="1" applyFill="1" applyBorder="1" applyAlignment="1">
      <alignment horizontal="center"/>
    </xf>
    <xf numFmtId="38" fontId="1" fillId="5" borderId="1" xfId="2" applyNumberFormat="1" applyFont="1" applyFill="1" applyBorder="1" applyAlignment="1">
      <alignment horizontal="center"/>
    </xf>
    <xf numFmtId="9" fontId="1" fillId="5" borderId="1" xfId="2" applyNumberFormat="1" applyFont="1" applyFill="1" applyBorder="1" applyAlignment="1">
      <alignment horizontal="center"/>
    </xf>
    <xf numFmtId="0" fontId="1" fillId="5" borderId="4" xfId="2" applyFont="1" applyFill="1" applyBorder="1"/>
    <xf numFmtId="38" fontId="1" fillId="5" borderId="5" xfId="2" applyNumberFormat="1" applyFont="1" applyFill="1" applyBorder="1" applyAlignment="1">
      <alignment horizontal="center"/>
    </xf>
    <xf numFmtId="38" fontId="1" fillId="5" borderId="6" xfId="2" applyNumberFormat="1" applyFont="1" applyFill="1" applyBorder="1" applyAlignment="1">
      <alignment horizontal="center"/>
    </xf>
    <xf numFmtId="0" fontId="22" fillId="0" borderId="0" xfId="2" applyFont="1" applyAlignment="1">
      <alignment horizontal="center"/>
    </xf>
    <xf numFmtId="38" fontId="1" fillId="5" borderId="5" xfId="2" applyNumberFormat="1" applyFill="1" applyBorder="1" applyAlignment="1">
      <alignment horizontal="center"/>
    </xf>
    <xf numFmtId="38" fontId="1" fillId="5" borderId="6" xfId="2" applyNumberFormat="1" applyFill="1" applyBorder="1" applyAlignment="1">
      <alignment horizontal="center"/>
    </xf>
    <xf numFmtId="0" fontId="21" fillId="0" borderId="0" xfId="2" applyFont="1"/>
    <xf numFmtId="3" fontId="1" fillId="5" borderId="1" xfId="2" applyNumberFormat="1" applyFont="1" applyFill="1" applyBorder="1" applyAlignment="1">
      <alignment horizontal="center"/>
    </xf>
    <xf numFmtId="3" fontId="1" fillId="5" borderId="2" xfId="2" applyNumberFormat="1" applyFont="1" applyFill="1" applyBorder="1" applyAlignment="1">
      <alignment horizontal="center"/>
    </xf>
    <xf numFmtId="0" fontId="6" fillId="3" borderId="7" xfId="2" applyFont="1" applyFill="1" applyBorder="1"/>
    <xf numFmtId="38" fontId="1" fillId="4" borderId="7" xfId="2" applyNumberFormat="1" applyFont="1" applyFill="1" applyBorder="1" applyAlignment="1">
      <alignment horizontal="center"/>
    </xf>
    <xf numFmtId="38" fontId="1" fillId="0" borderId="7" xfId="2" applyNumberFormat="1" applyFont="1" applyBorder="1" applyAlignment="1">
      <alignment horizontal="center"/>
    </xf>
    <xf numFmtId="38" fontId="1" fillId="4" borderId="8" xfId="2" applyNumberFormat="1" applyFont="1" applyFill="1" applyBorder="1" applyAlignment="1">
      <alignment horizontal="center"/>
    </xf>
    <xf numFmtId="38" fontId="1" fillId="0" borderId="8" xfId="2" applyNumberFormat="1" applyFont="1" applyBorder="1" applyAlignment="1">
      <alignment horizontal="center"/>
    </xf>
    <xf numFmtId="0" fontId="22" fillId="0" borderId="0" xfId="2" applyFont="1" applyBorder="1" applyAlignment="1">
      <alignment horizontal="center"/>
    </xf>
    <xf numFmtId="0" fontId="19" fillId="0" borderId="0" xfId="3"/>
    <xf numFmtId="0" fontId="9" fillId="0" borderId="0" xfId="3" applyFont="1" applyAlignment="1">
      <alignment horizontal="center"/>
    </xf>
    <xf numFmtId="0" fontId="23" fillId="0" borderId="9" xfId="3" applyFont="1" applyBorder="1" applyAlignment="1">
      <alignment vertical="top" wrapText="1"/>
    </xf>
    <xf numFmtId="0" fontId="24" fillId="0" borderId="9" xfId="3" applyFont="1" applyBorder="1" applyAlignment="1">
      <alignment vertical="top" wrapText="1"/>
    </xf>
    <xf numFmtId="0" fontId="24" fillId="0" borderId="9" xfId="3" applyFont="1" applyBorder="1" applyAlignment="1">
      <alignment vertical="top"/>
    </xf>
    <xf numFmtId="0" fontId="23" fillId="0" borderId="9" xfId="3" applyFont="1" applyBorder="1" applyAlignment="1">
      <alignment vertical="top"/>
    </xf>
    <xf numFmtId="164" fontId="16" fillId="0" borderId="0" xfId="2" applyNumberFormat="1" applyFont="1" applyBorder="1" applyAlignment="1">
      <alignment horizontal="left" readingOrder="1"/>
    </xf>
    <xf numFmtId="0" fontId="11" fillId="3" borderId="0" xfId="2" applyFont="1" applyFill="1" applyBorder="1"/>
    <xf numFmtId="0" fontId="11" fillId="3" borderId="0" xfId="2" applyFont="1" applyFill="1" applyBorder="1" applyAlignment="1">
      <alignment horizontal="right"/>
    </xf>
    <xf numFmtId="164" fontId="11" fillId="3" borderId="0" xfId="2" applyNumberFormat="1" applyFont="1" applyFill="1" applyBorder="1" applyAlignment="1">
      <alignment horizontal="left"/>
    </xf>
    <xf numFmtId="0" fontId="1" fillId="0" borderId="0" xfId="2" applyAlignment="1">
      <alignment horizontal="center"/>
    </xf>
    <xf numFmtId="0" fontId="11" fillId="3" borderId="0" xfId="2" applyFont="1" applyFill="1" applyAlignment="1">
      <alignment horizontal="center"/>
    </xf>
    <xf numFmtId="0" fontId="6" fillId="3" borderId="0" xfId="2" applyFont="1" applyFill="1"/>
    <xf numFmtId="0" fontId="12" fillId="3" borderId="0" xfId="2" applyFont="1" applyFill="1" applyBorder="1" applyAlignment="1">
      <alignment horizontal="right"/>
    </xf>
    <xf numFmtId="0" fontId="16" fillId="0" borderId="0" xfId="2" applyFont="1" applyBorder="1" applyAlignment="1">
      <alignment horizontal="right"/>
    </xf>
    <xf numFmtId="0" fontId="6" fillId="0" borderId="0" xfId="0" applyFont="1" applyAlignment="1">
      <alignment horizontal="right"/>
    </xf>
    <xf numFmtId="0" fontId="9" fillId="0" borderId="0" xfId="0" applyFont="1" applyAlignment="1">
      <alignment horizontal="right"/>
    </xf>
    <xf numFmtId="0" fontId="1" fillId="0" borderId="0" xfId="0" applyFont="1"/>
    <xf numFmtId="38" fontId="1" fillId="4" borderId="0" xfId="2" applyNumberFormat="1" applyFont="1" applyFill="1" applyBorder="1" applyAlignment="1">
      <alignment horizontal="center"/>
    </xf>
    <xf numFmtId="0" fontId="21" fillId="0" borderId="0" xfId="2" applyFont="1" applyBorder="1"/>
    <xf numFmtId="38" fontId="1" fillId="0" borderId="0" xfId="2" applyNumberFormat="1" applyFont="1" applyBorder="1" applyAlignment="1">
      <alignment horizontal="center"/>
    </xf>
    <xf numFmtId="9" fontId="1" fillId="5" borderId="2" xfId="2" applyNumberFormat="1" applyFill="1" applyBorder="1" applyAlignment="1">
      <alignment horizontal="center"/>
    </xf>
    <xf numFmtId="9" fontId="1" fillId="5" borderId="1" xfId="2" applyNumberFormat="1" applyFill="1" applyBorder="1" applyAlignment="1">
      <alignment horizontal="center"/>
    </xf>
    <xf numFmtId="0" fontId="1" fillId="0" borderId="0" xfId="2" applyFont="1" applyAlignment="1">
      <alignment horizontal="center"/>
    </xf>
    <xf numFmtId="3" fontId="1" fillId="4" borderId="2" xfId="2" applyNumberFormat="1" applyFont="1" applyFill="1" applyBorder="1" applyAlignment="1">
      <alignment horizontal="center"/>
    </xf>
    <xf numFmtId="9" fontId="1" fillId="5" borderId="2" xfId="2" applyNumberFormat="1" applyFont="1" applyFill="1" applyBorder="1" applyAlignment="1">
      <alignment horizontal="center"/>
    </xf>
    <xf numFmtId="0" fontId="25" fillId="0" borderId="0" xfId="2" applyFont="1" applyAlignment="1">
      <alignment horizontal="center"/>
    </xf>
    <xf numFmtId="0" fontId="1" fillId="5" borderId="10" xfId="2" applyFont="1" applyFill="1" applyBorder="1"/>
    <xf numFmtId="0" fontId="1" fillId="4" borderId="10" xfId="2" applyFont="1" applyFill="1" applyBorder="1"/>
    <xf numFmtId="38" fontId="1" fillId="5" borderId="11" xfId="2" applyNumberFormat="1" applyFill="1" applyBorder="1" applyAlignment="1">
      <alignment horizontal="center"/>
    </xf>
    <xf numFmtId="38" fontId="1" fillId="5" borderId="12" xfId="2" applyNumberFormat="1" applyFill="1" applyBorder="1" applyAlignment="1">
      <alignment horizontal="center"/>
    </xf>
    <xf numFmtId="38" fontId="1" fillId="4" borderId="11" xfId="2" applyNumberFormat="1" applyFill="1" applyBorder="1" applyAlignment="1">
      <alignment horizontal="center"/>
    </xf>
    <xf numFmtId="38" fontId="1" fillId="4" borderId="12" xfId="2" applyNumberFormat="1" applyFill="1" applyBorder="1" applyAlignment="1">
      <alignment horizontal="center"/>
    </xf>
    <xf numFmtId="38" fontId="1" fillId="5" borderId="1" xfId="2" applyNumberFormat="1" applyFill="1" applyBorder="1" applyAlignment="1">
      <alignment horizontal="center"/>
    </xf>
    <xf numFmtId="38" fontId="1" fillId="5" borderId="2" xfId="2" applyNumberFormat="1" applyFill="1" applyBorder="1" applyAlignment="1">
      <alignment horizontal="center"/>
    </xf>
    <xf numFmtId="38" fontId="1" fillId="4" borderId="1" xfId="2" applyNumberFormat="1" applyFont="1" applyFill="1" applyBorder="1" applyAlignment="1">
      <alignment horizontal="center"/>
    </xf>
    <xf numFmtId="0" fontId="17" fillId="0" borderId="0" xfId="0" applyFont="1" applyAlignment="1">
      <alignment horizontal="center"/>
    </xf>
    <xf numFmtId="0" fontId="23" fillId="0" borderId="0" xfId="0" applyFont="1"/>
    <xf numFmtId="3" fontId="1" fillId="4" borderId="1" xfId="2" applyNumberFormat="1" applyFont="1" applyFill="1" applyBorder="1" applyAlignment="1">
      <alignment horizontal="center"/>
    </xf>
    <xf numFmtId="9" fontId="1" fillId="4" borderId="1" xfId="2" applyNumberFormat="1" applyFont="1" applyFill="1" applyBorder="1" applyAlignment="1">
      <alignment horizontal="center"/>
    </xf>
    <xf numFmtId="38" fontId="1" fillId="5" borderId="13" xfId="2" applyNumberFormat="1" applyFont="1" applyFill="1" applyBorder="1" applyAlignment="1">
      <alignment horizontal="center"/>
    </xf>
    <xf numFmtId="38" fontId="1" fillId="5" borderId="14" xfId="2" applyNumberFormat="1" applyFont="1" applyFill="1" applyBorder="1" applyAlignment="1">
      <alignment horizontal="center"/>
    </xf>
    <xf numFmtId="0" fontId="1" fillId="4" borderId="3" xfId="2" applyFont="1" applyFill="1" applyBorder="1"/>
    <xf numFmtId="9" fontId="1" fillId="5" borderId="3" xfId="2" applyNumberFormat="1" applyFont="1" applyFill="1" applyBorder="1"/>
    <xf numFmtId="0" fontId="1" fillId="5" borderId="15" xfId="2" applyFont="1" applyFill="1" applyBorder="1"/>
    <xf numFmtId="9" fontId="1" fillId="4" borderId="2" xfId="2" applyNumberFormat="1" applyFill="1" applyBorder="1" applyAlignment="1">
      <alignment horizontal="center"/>
    </xf>
    <xf numFmtId="9" fontId="1" fillId="4" borderId="1" xfId="2" applyNumberFormat="1" applyFill="1" applyBorder="1" applyAlignment="1">
      <alignment horizontal="center"/>
    </xf>
    <xf numFmtId="3" fontId="1" fillId="4" borderId="2" xfId="2" applyNumberFormat="1" applyFill="1" applyBorder="1" applyAlignment="1">
      <alignment horizontal="center"/>
    </xf>
    <xf numFmtId="3" fontId="1" fillId="4" borderId="1" xfId="2" applyNumberFormat="1" applyFill="1" applyBorder="1" applyAlignment="1">
      <alignment horizontal="center"/>
    </xf>
    <xf numFmtId="38" fontId="1" fillId="4" borderId="2" xfId="2" applyNumberFormat="1" applyFill="1" applyBorder="1" applyAlignment="1">
      <alignment horizontal="center"/>
    </xf>
    <xf numFmtId="38" fontId="1" fillId="4" borderId="1" xfId="2" applyNumberFormat="1" applyFill="1" applyBorder="1" applyAlignment="1">
      <alignment horizontal="center"/>
    </xf>
    <xf numFmtId="38" fontId="1" fillId="5" borderId="13" xfId="2" applyNumberFormat="1" applyFill="1" applyBorder="1" applyAlignment="1">
      <alignment horizontal="center"/>
    </xf>
    <xf numFmtId="38" fontId="1" fillId="5" borderId="14" xfId="2" applyNumberFormat="1" applyFill="1" applyBorder="1" applyAlignment="1">
      <alignment horizontal="center"/>
    </xf>
    <xf numFmtId="0" fontId="26" fillId="0" borderId="0" xfId="3" applyFont="1"/>
    <xf numFmtId="164" fontId="9" fillId="0" borderId="0" xfId="2" applyNumberFormat="1" applyFont="1" applyBorder="1" applyAlignment="1">
      <alignment horizontal="left" readingOrder="1"/>
    </xf>
    <xf numFmtId="0" fontId="1" fillId="0" borderId="0" xfId="2" applyAlignment="1"/>
    <xf numFmtId="0" fontId="1" fillId="0" borderId="20" xfId="2" applyBorder="1" applyAlignment="1">
      <alignment horizontal="right"/>
    </xf>
    <xf numFmtId="0" fontId="1" fillId="0" borderId="0" xfId="2" applyBorder="1" applyAlignment="1">
      <alignment horizontal="right"/>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53E-2"/>
          <c:w val="0.9242636746143057"/>
          <c:h val="0.78510028653295127"/>
        </c:manualLayout>
      </c:layout>
      <c:barChart>
        <c:barDir val="col"/>
        <c:grouping val="stacked"/>
        <c:varyColors val="0"/>
        <c:ser>
          <c:idx val="0"/>
          <c:order val="0"/>
          <c:tx>
            <c:strRef>
              <c:f>'8 Year Pace (3)'!$A$7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(3)'!$B$7:$I$7</c:f>
              <c:numCache>
                <c:formatCode>#,##0_);[Red]\(#,##0\)</c:formatCode>
                <c:ptCount val="8"/>
                <c:pt idx="0">
                  <c:v>259857</c:v>
                </c:pt>
                <c:pt idx="1">
                  <c:v>120225</c:v>
                </c:pt>
                <c:pt idx="2">
                  <c:v>115189</c:v>
                </c:pt>
                <c:pt idx="3">
                  <c:v>65420</c:v>
                </c:pt>
                <c:pt idx="4">
                  <c:v>37701</c:v>
                </c:pt>
                <c:pt idx="5">
                  <c:v>23925</c:v>
                </c:pt>
                <c:pt idx="6">
                  <c:v>27014</c:v>
                </c:pt>
                <c:pt idx="7">
                  <c:v>0</c:v>
                </c:pt>
              </c:numCache>
            </c:numRef>
          </c:val>
        </c:ser>
        <c:ser>
          <c:idx val="4"/>
          <c:order val="1"/>
          <c:tx>
            <c:strRef>
              <c:f>'8 Year Pace (3)'!$A$8</c:f>
              <c:strCache>
                <c:ptCount val="1"/>
                <c:pt idx="0">
                  <c:v>Verbal Definite Room Nights</c:v>
                </c:pt>
              </c:strCache>
            </c:strRef>
          </c:tx>
          <c:spPr>
            <a:solidFill>
              <a:srgbClr val="008000">
                <a:alpha val="85000"/>
              </a:srgbClr>
            </a:solidFill>
            <a:effectLst>
              <a:innerShdw blurRad="114300">
                <a:prstClr val="black"/>
              </a:innerShdw>
            </a:effectLst>
            <a:scene3d>
              <a:camera prst="orthographicFront"/>
              <a:lightRig rig="freezing" dir="t"/>
            </a:scene3d>
            <a:sp3d prstMaterial="plastic">
              <a:bevelT w="101600" h="101600"/>
              <a:bevelB w="101600" h="101600"/>
            </a:sp3d>
          </c:spPr>
          <c:invertIfNegative val="0"/>
          <c:val>
            <c:numRef>
              <c:f>'8 Year Pace (3)'!$B$8:$I$8</c:f>
              <c:numCache>
                <c:formatCode>#,##0_);[Red]\(#,##0\)</c:formatCode>
                <c:ptCount val="8"/>
                <c:pt idx="0">
                  <c:v>11576</c:v>
                </c:pt>
                <c:pt idx="1">
                  <c:v>36210</c:v>
                </c:pt>
                <c:pt idx="2">
                  <c:v>51942</c:v>
                </c:pt>
                <c:pt idx="3">
                  <c:v>29689</c:v>
                </c:pt>
                <c:pt idx="4">
                  <c:v>26445</c:v>
                </c:pt>
                <c:pt idx="5">
                  <c:v>20387</c:v>
                </c:pt>
                <c:pt idx="6">
                  <c:v>5000</c:v>
                </c:pt>
                <c:pt idx="7">
                  <c:v>22743</c:v>
                </c:pt>
              </c:numCache>
            </c:numRef>
          </c:val>
        </c:ser>
        <c:ser>
          <c:idx val="1"/>
          <c:order val="2"/>
          <c:tx>
            <c:strRef>
              <c:f>'8 Year Pace (3)'!$A$16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(3)'!$B$16:$I$16</c:f>
              <c:numCache>
                <c:formatCode>#,##0_);[Red]\(#,##0\)</c:formatCode>
                <c:ptCount val="8"/>
                <c:pt idx="0">
                  <c:v>32741</c:v>
                </c:pt>
                <c:pt idx="1">
                  <c:v>91789</c:v>
                </c:pt>
                <c:pt idx="2">
                  <c:v>84278</c:v>
                </c:pt>
                <c:pt idx="3">
                  <c:v>88247</c:v>
                </c:pt>
                <c:pt idx="4">
                  <c:v>77031</c:v>
                </c:pt>
                <c:pt idx="5">
                  <c:v>70407</c:v>
                </c:pt>
                <c:pt idx="6">
                  <c:v>73729</c:v>
                </c:pt>
                <c:pt idx="7">
                  <c:v>1750</c:v>
                </c:pt>
              </c:numCache>
            </c:numRef>
          </c:val>
        </c:ser>
        <c:dLbls>
          <c:showLegendKey val="0"/>
          <c:showVal val="0"/>
          <c:showCatName val="0"/>
          <c:showSerName val="0"/>
          <c:showPercent val="0"/>
          <c:showBubbleSize val="0"/>
        </c:dLbls>
        <c:gapWidth val="30"/>
        <c:overlap val="100"/>
        <c:axId val="328307728"/>
        <c:axId val="328308120"/>
      </c:barChart>
      <c:lineChart>
        <c:grouping val="standard"/>
        <c:varyColors val="0"/>
        <c:ser>
          <c:idx val="2"/>
          <c:order val="3"/>
          <c:tx>
            <c:strRef>
              <c:f>'8 Year Pace (3)'!$A$9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(3)'!$B$9:$I$9</c:f>
              <c:numCache>
                <c:formatCode>#,##0_);[Red]\(#,##0\)</c:formatCode>
                <c:ptCount val="8"/>
                <c:pt idx="0">
                  <c:v>286134</c:v>
                </c:pt>
                <c:pt idx="1">
                  <c:v>225173</c:v>
                </c:pt>
                <c:pt idx="2">
                  <c:v>167123</c:v>
                </c:pt>
                <c:pt idx="3">
                  <c:v>106898</c:v>
                </c:pt>
                <c:pt idx="4">
                  <c:v>70595</c:v>
                </c:pt>
                <c:pt idx="5">
                  <c:v>48209</c:v>
                </c:pt>
                <c:pt idx="6">
                  <c:v>33512</c:v>
                </c:pt>
                <c:pt idx="7">
                  <c:v>17638</c:v>
                </c:pt>
              </c:numCache>
            </c:numRef>
          </c:val>
          <c:smooth val="0"/>
        </c:ser>
        <c:ser>
          <c:idx val="3"/>
          <c:order val="4"/>
          <c:tx>
            <c:strRef>
              <c:f>'8 Year Pace (3)'!$A$11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(3)'!$B$11:$I$11</c:f>
              <c:numCache>
                <c:formatCode>#,##0</c:formatCode>
                <c:ptCount val="8"/>
                <c:pt idx="0">
                  <c:v>303000</c:v>
                </c:pt>
                <c:pt idx="1">
                  <c:v>303000</c:v>
                </c:pt>
                <c:pt idx="2">
                  <c:v>303000</c:v>
                </c:pt>
                <c:pt idx="3">
                  <c:v>303000</c:v>
                </c:pt>
                <c:pt idx="4">
                  <c:v>303000</c:v>
                </c:pt>
                <c:pt idx="5">
                  <c:v>303000</c:v>
                </c:pt>
                <c:pt idx="6">
                  <c:v>303000</c:v>
                </c:pt>
                <c:pt idx="7">
                  <c:v>303000</c:v>
                </c:pt>
              </c:numCache>
            </c:numRef>
          </c:val>
          <c:smooth val="0"/>
        </c:ser>
        <c:dLbls>
          <c:showLegendKey val="0"/>
          <c:showVal val="0"/>
          <c:showCatName val="0"/>
          <c:showSerName val="0"/>
          <c:showPercent val="0"/>
          <c:showBubbleSize val="0"/>
        </c:dLbls>
        <c:marker val="1"/>
        <c:smooth val="0"/>
        <c:axId val="328307728"/>
        <c:axId val="328308120"/>
      </c:lineChart>
      <c:catAx>
        <c:axId val="3283077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8308120"/>
        <c:crosses val="autoZero"/>
        <c:auto val="1"/>
        <c:lblAlgn val="ctr"/>
        <c:lblOffset val="100"/>
        <c:noMultiLvlLbl val="0"/>
      </c:catAx>
      <c:valAx>
        <c:axId val="328308120"/>
        <c:scaling>
          <c:orientation val="minMax"/>
          <c:max val="32500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8307728"/>
        <c:crosses val="autoZero"/>
        <c:crossBetween val="between"/>
        <c:majorUnit val="25000"/>
      </c:valAx>
    </c:plotArea>
    <c:legend>
      <c:legendPos val="b"/>
      <c:layout>
        <c:manualLayout>
          <c:xMode val="edge"/>
          <c:yMode val="edge"/>
          <c:x val="6.8319657798735889E-2"/>
          <c:y val="0.91783610382035574"/>
          <c:w val="0.75330189616900967"/>
          <c:h val="4.6008810302221037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69261477045909"/>
          <c:y val="4.9382716049382713E-2"/>
          <c:w val="0.80039920159680644"/>
          <c:h val="0.73456790123456794"/>
        </c:manualLayout>
      </c:layout>
      <c:areaChart>
        <c:grouping val="stacked"/>
        <c:varyColors val="0"/>
        <c:ser>
          <c:idx val="0"/>
          <c:order val="0"/>
          <c:tx>
            <c:strRef>
              <c:f>'8 YR Demand (12)'!$A$7</c:f>
              <c:strCache>
                <c:ptCount val="1"/>
                <c:pt idx="0">
                  <c:v>Definite Room Nights</c:v>
                </c:pt>
              </c:strCache>
            </c:strRef>
          </c:tx>
          <c:spPr>
            <a:solidFill>
              <a:srgbClr val="0000CC">
                <a:alpha val="84706"/>
              </a:srgbClr>
            </a:solidFill>
            <a:ln>
              <a:noFill/>
            </a:ln>
            <a:effectLst>
              <a:innerShdw blurRad="635000" dist="50800" dir="18900000">
                <a:prstClr val="black">
                  <a:alpha val="50000"/>
                </a:prstClr>
              </a:innerShdw>
            </a:effectLst>
          </c:spPr>
          <c:cat>
            <c:numRef>
              <c:f>'8 YR Demand (12)'!$B$5:$I$5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Demand (12)'!$B$7:$I$7</c:f>
              <c:numCache>
                <c:formatCode>#,##0_);[Red]\(#,##0\)</c:formatCode>
                <c:ptCount val="8"/>
                <c:pt idx="0">
                  <c:v>259857</c:v>
                </c:pt>
                <c:pt idx="1">
                  <c:v>120225</c:v>
                </c:pt>
                <c:pt idx="2">
                  <c:v>115189</c:v>
                </c:pt>
                <c:pt idx="3">
                  <c:v>65420</c:v>
                </c:pt>
                <c:pt idx="4">
                  <c:v>37701</c:v>
                </c:pt>
                <c:pt idx="5">
                  <c:v>23925</c:v>
                </c:pt>
                <c:pt idx="6">
                  <c:v>27014</c:v>
                </c:pt>
                <c:pt idx="7">
                  <c:v>0</c:v>
                </c:pt>
              </c:numCache>
            </c:numRef>
          </c:val>
        </c:ser>
        <c:ser>
          <c:idx val="2"/>
          <c:order val="1"/>
          <c:tx>
            <c:strRef>
              <c:f>'8 YR Demand (12)'!$A$8</c:f>
              <c:strCache>
                <c:ptCount val="1"/>
                <c:pt idx="0">
                  <c:v>Verbal Definite Room Nights</c:v>
                </c:pt>
              </c:strCache>
            </c:strRef>
          </c:tx>
          <c:spPr>
            <a:solidFill>
              <a:srgbClr val="008000"/>
            </a:solidFill>
            <a:ln w="25400">
              <a:noFill/>
            </a:ln>
            <a:effectLst>
              <a:outerShdw blurRad="635000" dist="50800" dir="18900000" sx="1000" sy="1000" algn="ctr" rotWithShape="0">
                <a:srgbClr val="000000">
                  <a:alpha val="50000"/>
                </a:srgbClr>
              </a:outerShdw>
            </a:effectLst>
          </c:spPr>
          <c:val>
            <c:numRef>
              <c:f>'8 YR Demand (12)'!$B$8:$I$8</c:f>
              <c:numCache>
                <c:formatCode>#,##0_);[Red]\(#,##0\)</c:formatCode>
                <c:ptCount val="8"/>
                <c:pt idx="0">
                  <c:v>11576</c:v>
                </c:pt>
                <c:pt idx="1">
                  <c:v>36210</c:v>
                </c:pt>
                <c:pt idx="2">
                  <c:v>51942</c:v>
                </c:pt>
                <c:pt idx="3">
                  <c:v>29689</c:v>
                </c:pt>
                <c:pt idx="4">
                  <c:v>26445</c:v>
                </c:pt>
                <c:pt idx="5">
                  <c:v>20387</c:v>
                </c:pt>
                <c:pt idx="6">
                  <c:v>5000</c:v>
                </c:pt>
                <c:pt idx="7">
                  <c:v>22743</c:v>
                </c:pt>
              </c:numCache>
            </c:numRef>
          </c:val>
        </c:ser>
        <c:ser>
          <c:idx val="1"/>
          <c:order val="2"/>
          <c:tx>
            <c:strRef>
              <c:f>'8 YR Demand (12)'!$A$14</c:f>
              <c:strCache>
                <c:ptCount val="1"/>
                <c:pt idx="0">
                  <c:v>Lost Room Nights</c:v>
                </c:pt>
              </c:strCache>
            </c:strRef>
          </c:tx>
          <c:spPr>
            <a:solidFill>
              <a:srgbClr val="FD71AD"/>
            </a:solidFill>
            <a:ln w="25400">
              <a:noFill/>
            </a:ln>
            <a:effectLst>
              <a:innerShdw blurRad="635000" dist="50800" dir="18900000">
                <a:prstClr val="black">
                  <a:alpha val="50000"/>
                </a:prstClr>
              </a:innerShdw>
            </a:effectLst>
          </c:spPr>
          <c:cat>
            <c:numRef>
              <c:f>'8 YR Demand (12)'!$B$5:$I$5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Demand (12)'!$B$14:$I$14</c:f>
              <c:numCache>
                <c:formatCode>#,##0</c:formatCode>
                <c:ptCount val="8"/>
                <c:pt idx="0">
                  <c:v>624005</c:v>
                </c:pt>
                <c:pt idx="1">
                  <c:v>546414</c:v>
                </c:pt>
                <c:pt idx="2">
                  <c:v>338576</c:v>
                </c:pt>
                <c:pt idx="3">
                  <c:v>209039</c:v>
                </c:pt>
                <c:pt idx="4">
                  <c:v>402744</c:v>
                </c:pt>
                <c:pt idx="5">
                  <c:v>109665</c:v>
                </c:pt>
                <c:pt idx="6">
                  <c:v>49192</c:v>
                </c:pt>
                <c:pt idx="7">
                  <c:v>15180</c:v>
                </c:pt>
              </c:numCache>
            </c:numRef>
          </c:val>
        </c:ser>
        <c:dLbls>
          <c:showLegendKey val="0"/>
          <c:showVal val="0"/>
          <c:showCatName val="0"/>
          <c:showSerName val="0"/>
          <c:showPercent val="0"/>
          <c:showBubbleSize val="0"/>
        </c:dLbls>
        <c:axId val="359863280"/>
        <c:axId val="359861712"/>
      </c:areaChart>
      <c:catAx>
        <c:axId val="3598632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9861712"/>
        <c:crosses val="autoZero"/>
        <c:auto val="1"/>
        <c:lblAlgn val="ctr"/>
        <c:lblOffset val="100"/>
        <c:noMultiLvlLbl val="0"/>
      </c:catAx>
      <c:valAx>
        <c:axId val="359861712"/>
        <c:scaling>
          <c:orientation val="minMax"/>
          <c:max val="900000"/>
        </c:scaling>
        <c:delete val="0"/>
        <c:axPos val="l"/>
        <c:majorGridlines>
          <c:spPr>
            <a:ln>
              <a:solidFill>
                <a:sysClr val="window" lastClr="FFFFFF">
                  <a:lumMod val="50000"/>
                </a:sysClr>
              </a:solidFill>
            </a:ln>
          </c:spPr>
        </c:majorGridlines>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9863280"/>
        <c:crosses val="autoZero"/>
        <c:crossBetween val="midCat"/>
      </c:valAx>
      <c:spPr>
        <a:solidFill>
          <a:srgbClr val="CCCCFF"/>
        </a:solidFill>
      </c:spPr>
    </c:plotArea>
    <c:legend>
      <c:legendPos val="b"/>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62480127186015E-2"/>
          <c:y val="4.0816326530612242E-2"/>
          <c:w val="0.92527821939586641"/>
          <c:h val="0.7857142857142857"/>
        </c:manualLayout>
      </c:layout>
      <c:barChart>
        <c:barDir val="col"/>
        <c:grouping val="stacked"/>
        <c:varyColors val="0"/>
        <c:ser>
          <c:idx val="0"/>
          <c:order val="0"/>
          <c:tx>
            <c:strRef>
              <c:f>'8 YR CC (13)'!$A$7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YR CC (13)'!$B$5:$I$5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CC (13)'!$B$7:$I$7</c:f>
              <c:numCache>
                <c:formatCode>#,##0_);[Red]\(#,##0\)</c:formatCode>
                <c:ptCount val="8"/>
                <c:pt idx="0">
                  <c:v>172949</c:v>
                </c:pt>
                <c:pt idx="1">
                  <c:v>80221</c:v>
                </c:pt>
                <c:pt idx="2">
                  <c:v>96840</c:v>
                </c:pt>
                <c:pt idx="3">
                  <c:v>59928</c:v>
                </c:pt>
                <c:pt idx="4">
                  <c:v>36496</c:v>
                </c:pt>
                <c:pt idx="5">
                  <c:v>23925</c:v>
                </c:pt>
                <c:pt idx="6">
                  <c:v>24769</c:v>
                </c:pt>
                <c:pt idx="7">
                  <c:v>0</c:v>
                </c:pt>
              </c:numCache>
            </c:numRef>
          </c:val>
        </c:ser>
        <c:ser>
          <c:idx val="4"/>
          <c:order val="1"/>
          <c:tx>
            <c:strRef>
              <c:f>'8 YR CC (13)'!$A$8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val>
            <c:numRef>
              <c:f>'8 YR CC (13)'!$B$8:$I$8</c:f>
              <c:numCache>
                <c:formatCode>#,##0_);[Red]\(#,##0\)</c:formatCode>
                <c:ptCount val="8"/>
                <c:pt idx="0">
                  <c:v>1840</c:v>
                </c:pt>
                <c:pt idx="1">
                  <c:v>23894</c:v>
                </c:pt>
                <c:pt idx="2">
                  <c:v>41117</c:v>
                </c:pt>
                <c:pt idx="3">
                  <c:v>11715</c:v>
                </c:pt>
                <c:pt idx="4">
                  <c:v>26445</c:v>
                </c:pt>
                <c:pt idx="5">
                  <c:v>20387</c:v>
                </c:pt>
                <c:pt idx="6">
                  <c:v>5000</c:v>
                </c:pt>
                <c:pt idx="7">
                  <c:v>22743</c:v>
                </c:pt>
              </c:numCache>
            </c:numRef>
          </c:val>
        </c:ser>
        <c:ser>
          <c:idx val="1"/>
          <c:order val="2"/>
          <c:tx>
            <c:strRef>
              <c:f>'8 YR CC (13)'!$A$16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YR CC (13)'!$B$5:$I$5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CC (13)'!$B$16:$I$16</c:f>
              <c:numCache>
                <c:formatCode>#,##0_);[Red]\(#,##0\)</c:formatCode>
                <c:ptCount val="8"/>
                <c:pt idx="0">
                  <c:v>12500</c:v>
                </c:pt>
                <c:pt idx="1">
                  <c:v>49440</c:v>
                </c:pt>
                <c:pt idx="2">
                  <c:v>34711</c:v>
                </c:pt>
                <c:pt idx="3">
                  <c:v>63662</c:v>
                </c:pt>
                <c:pt idx="4">
                  <c:v>70245</c:v>
                </c:pt>
                <c:pt idx="5">
                  <c:v>69327</c:v>
                </c:pt>
                <c:pt idx="6">
                  <c:v>39974</c:v>
                </c:pt>
                <c:pt idx="7">
                  <c:v>0</c:v>
                </c:pt>
              </c:numCache>
            </c:numRef>
          </c:val>
        </c:ser>
        <c:dLbls>
          <c:showLegendKey val="0"/>
          <c:showVal val="0"/>
          <c:showCatName val="0"/>
          <c:showSerName val="0"/>
          <c:showPercent val="0"/>
          <c:showBubbleSize val="0"/>
        </c:dLbls>
        <c:gapWidth val="30"/>
        <c:overlap val="100"/>
        <c:axId val="359862496"/>
        <c:axId val="359860928"/>
      </c:barChart>
      <c:lineChart>
        <c:grouping val="standard"/>
        <c:varyColors val="0"/>
        <c:ser>
          <c:idx val="2"/>
          <c:order val="3"/>
          <c:tx>
            <c:strRef>
              <c:f>'8 YR CC (13)'!$A$9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Lit>
              <c:formatCode>General</c:formatCode>
              <c:ptCount val="8"/>
              <c:pt idx="0">
                <c:v>2010</c:v>
              </c:pt>
              <c:pt idx="1">
                <c:v>2011</c:v>
              </c:pt>
              <c:pt idx="2">
                <c:v>2012</c:v>
              </c:pt>
              <c:pt idx="3">
                <c:v>2013</c:v>
              </c:pt>
              <c:pt idx="4">
                <c:v>2014</c:v>
              </c:pt>
              <c:pt idx="5">
                <c:v>2015</c:v>
              </c:pt>
              <c:pt idx="6">
                <c:v>2016</c:v>
              </c:pt>
              <c:pt idx="7">
                <c:v>2017</c:v>
              </c:pt>
            </c:numLit>
          </c:cat>
          <c:val>
            <c:numRef>
              <c:f>'8 YR CC (13)'!$B$9:$I$9</c:f>
              <c:numCache>
                <c:formatCode>#,##0_);[Red]\(#,##0\)</c:formatCode>
                <c:ptCount val="8"/>
                <c:pt idx="0">
                  <c:v>147486</c:v>
                </c:pt>
                <c:pt idx="1">
                  <c:v>130759</c:v>
                </c:pt>
                <c:pt idx="2">
                  <c:v>105799</c:v>
                </c:pt>
                <c:pt idx="3">
                  <c:v>69413</c:v>
                </c:pt>
                <c:pt idx="4">
                  <c:v>46498</c:v>
                </c:pt>
                <c:pt idx="5">
                  <c:v>31060</c:v>
                </c:pt>
                <c:pt idx="6">
                  <c:v>20087</c:v>
                </c:pt>
                <c:pt idx="7">
                  <c:v>8116</c:v>
                </c:pt>
              </c:numCache>
            </c:numRef>
          </c:val>
          <c:smooth val="0"/>
        </c:ser>
        <c:ser>
          <c:idx val="3"/>
          <c:order val="4"/>
          <c:tx>
            <c:strRef>
              <c:f>'8 YR CC (13)'!$A$11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Lit>
              <c:formatCode>General</c:formatCode>
              <c:ptCount val="8"/>
              <c:pt idx="0">
                <c:v>2010</c:v>
              </c:pt>
              <c:pt idx="1">
                <c:v>2011</c:v>
              </c:pt>
              <c:pt idx="2">
                <c:v>2012</c:v>
              </c:pt>
              <c:pt idx="3">
                <c:v>2013</c:v>
              </c:pt>
              <c:pt idx="4">
                <c:v>2014</c:v>
              </c:pt>
              <c:pt idx="5">
                <c:v>2015</c:v>
              </c:pt>
              <c:pt idx="6">
                <c:v>2016</c:v>
              </c:pt>
              <c:pt idx="7">
                <c:v>2017</c:v>
              </c:pt>
            </c:numLit>
          </c:cat>
          <c:val>
            <c:numRef>
              <c:f>'8 YR CC (13)'!$B$11:$I$11</c:f>
              <c:numCache>
                <c:formatCode>#,##0</c:formatCode>
                <c:ptCount val="8"/>
                <c:pt idx="0">
                  <c:v>149920</c:v>
                </c:pt>
                <c:pt idx="1">
                  <c:v>149920</c:v>
                </c:pt>
                <c:pt idx="2">
                  <c:v>149920</c:v>
                </c:pt>
                <c:pt idx="3">
                  <c:v>149920</c:v>
                </c:pt>
                <c:pt idx="4">
                  <c:v>149920</c:v>
                </c:pt>
                <c:pt idx="5">
                  <c:v>149920</c:v>
                </c:pt>
                <c:pt idx="6">
                  <c:v>149920</c:v>
                </c:pt>
                <c:pt idx="7">
                  <c:v>149920</c:v>
                </c:pt>
              </c:numCache>
            </c:numRef>
          </c:val>
          <c:smooth val="0"/>
        </c:ser>
        <c:dLbls>
          <c:showLegendKey val="0"/>
          <c:showVal val="0"/>
          <c:showCatName val="0"/>
          <c:showSerName val="0"/>
          <c:showPercent val="0"/>
          <c:showBubbleSize val="0"/>
        </c:dLbls>
        <c:marker val="1"/>
        <c:smooth val="0"/>
        <c:axId val="359862496"/>
        <c:axId val="359860928"/>
      </c:lineChart>
      <c:catAx>
        <c:axId val="3598624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9860928"/>
        <c:crosses val="autoZero"/>
        <c:auto val="1"/>
        <c:lblAlgn val="ctr"/>
        <c:lblOffset val="100"/>
        <c:noMultiLvlLbl val="0"/>
      </c:catAx>
      <c:valAx>
        <c:axId val="359860928"/>
        <c:scaling>
          <c:orientation val="minMax"/>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9862496"/>
        <c:crosses val="autoZero"/>
        <c:crossBetween val="between"/>
      </c:valAx>
    </c:plotArea>
    <c:legend>
      <c:legendPos val="b"/>
      <c:layout>
        <c:manualLayout>
          <c:xMode val="edge"/>
          <c:yMode val="edge"/>
          <c:x val="6.8319584058352006E-2"/>
          <c:y val="0.93695223725776788"/>
          <c:w val="0.89999991654461309"/>
          <c:h val="4.9284737611391405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46E-2"/>
          <c:w val="0.9242636746143057"/>
          <c:h val="0.78510028653295127"/>
        </c:manualLayout>
      </c:layout>
      <c:barChart>
        <c:barDir val="col"/>
        <c:grouping val="stacked"/>
        <c:varyColors val="0"/>
        <c:ser>
          <c:idx val="0"/>
          <c:order val="0"/>
          <c:tx>
            <c:strRef>
              <c:f>'8 Year TAP Method Pace (14)'!$A$7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(14)'!$B$7:$I$7</c:f>
              <c:numCache>
                <c:formatCode>#,##0_);[Red]\(#,##0\)</c:formatCode>
                <c:ptCount val="8"/>
                <c:pt idx="0">
                  <c:v>259857</c:v>
                </c:pt>
                <c:pt idx="1">
                  <c:v>120225</c:v>
                </c:pt>
                <c:pt idx="2">
                  <c:v>115189</c:v>
                </c:pt>
                <c:pt idx="3">
                  <c:v>65420</c:v>
                </c:pt>
                <c:pt idx="4">
                  <c:v>37701</c:v>
                </c:pt>
                <c:pt idx="5">
                  <c:v>23925</c:v>
                </c:pt>
                <c:pt idx="6">
                  <c:v>27014</c:v>
                </c:pt>
                <c:pt idx="7">
                  <c:v>0</c:v>
                </c:pt>
              </c:numCache>
            </c:numRef>
          </c:val>
        </c:ser>
        <c:ser>
          <c:idx val="4"/>
          <c:order val="1"/>
          <c:tx>
            <c:strRef>
              <c:f>'8 Year TAP Method Pace (14)'!$A$8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val>
            <c:numRef>
              <c:f>'8 Year TAP Method Pace (14)'!$B$8:$I$8</c:f>
              <c:numCache>
                <c:formatCode>#,##0_);[Red]\(#,##0\)</c:formatCode>
                <c:ptCount val="8"/>
                <c:pt idx="0">
                  <c:v>11576</c:v>
                </c:pt>
                <c:pt idx="1">
                  <c:v>36210</c:v>
                </c:pt>
                <c:pt idx="2">
                  <c:v>51942</c:v>
                </c:pt>
                <c:pt idx="3">
                  <c:v>29689</c:v>
                </c:pt>
                <c:pt idx="4">
                  <c:v>26445</c:v>
                </c:pt>
                <c:pt idx="5">
                  <c:v>20387</c:v>
                </c:pt>
                <c:pt idx="6">
                  <c:v>5000</c:v>
                </c:pt>
                <c:pt idx="7">
                  <c:v>22743</c:v>
                </c:pt>
              </c:numCache>
            </c:numRef>
          </c:val>
        </c:ser>
        <c:ser>
          <c:idx val="1"/>
          <c:order val="2"/>
          <c:tx>
            <c:strRef>
              <c:f>'8 Year TAP Method Pace (14)'!$A$16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(14)'!$B$16:$I$16</c:f>
              <c:numCache>
                <c:formatCode>#,##0_);[Red]\(#,##0\)</c:formatCode>
                <c:ptCount val="8"/>
                <c:pt idx="0">
                  <c:v>32741</c:v>
                </c:pt>
                <c:pt idx="1">
                  <c:v>91789</c:v>
                </c:pt>
                <c:pt idx="2">
                  <c:v>84278</c:v>
                </c:pt>
                <c:pt idx="3">
                  <c:v>88247</c:v>
                </c:pt>
                <c:pt idx="4">
                  <c:v>77031</c:v>
                </c:pt>
                <c:pt idx="5">
                  <c:v>70407</c:v>
                </c:pt>
                <c:pt idx="6">
                  <c:v>73729</c:v>
                </c:pt>
                <c:pt idx="7">
                  <c:v>1750</c:v>
                </c:pt>
              </c:numCache>
            </c:numRef>
          </c:val>
        </c:ser>
        <c:dLbls>
          <c:showLegendKey val="0"/>
          <c:showVal val="0"/>
          <c:showCatName val="0"/>
          <c:showSerName val="0"/>
          <c:showPercent val="0"/>
          <c:showBubbleSize val="0"/>
        </c:dLbls>
        <c:gapWidth val="30"/>
        <c:overlap val="100"/>
        <c:axId val="328306552"/>
        <c:axId val="328306160"/>
      </c:barChart>
      <c:lineChart>
        <c:grouping val="standard"/>
        <c:varyColors val="0"/>
        <c:ser>
          <c:idx val="2"/>
          <c:order val="3"/>
          <c:tx>
            <c:strRef>
              <c:f>'8 Year TAP Method Pace (14)'!$A$9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(14)'!$B$9:$I$9</c:f>
              <c:numCache>
                <c:formatCode>#,##0_);[Red]\(#,##0\)</c:formatCode>
                <c:ptCount val="8"/>
                <c:pt idx="0">
                  <c:v>242433</c:v>
                </c:pt>
                <c:pt idx="1">
                  <c:v>190781</c:v>
                </c:pt>
                <c:pt idx="2">
                  <c:v>141599</c:v>
                </c:pt>
                <c:pt idx="3">
                  <c:v>90572</c:v>
                </c:pt>
                <c:pt idx="4">
                  <c:v>59814</c:v>
                </c:pt>
                <c:pt idx="5">
                  <c:v>40843</c:v>
                </c:pt>
                <c:pt idx="6">
                  <c:v>28391</c:v>
                </c:pt>
                <c:pt idx="7">
                  <c:v>14944</c:v>
                </c:pt>
              </c:numCache>
            </c:numRef>
          </c:val>
          <c:smooth val="0"/>
        </c:ser>
        <c:ser>
          <c:idx val="3"/>
          <c:order val="4"/>
          <c:tx>
            <c:strRef>
              <c:f>'8 Year TAP Method Pace (14)'!$A$11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(14)'!$B$11:$I$11</c:f>
              <c:numCache>
                <c:formatCode>#,##0</c:formatCode>
                <c:ptCount val="8"/>
                <c:pt idx="0">
                  <c:v>256721</c:v>
                </c:pt>
                <c:pt idx="1">
                  <c:v>256721</c:v>
                </c:pt>
                <c:pt idx="2">
                  <c:v>256721</c:v>
                </c:pt>
                <c:pt idx="3">
                  <c:v>256721</c:v>
                </c:pt>
                <c:pt idx="4">
                  <c:v>256721</c:v>
                </c:pt>
                <c:pt idx="5">
                  <c:v>256721</c:v>
                </c:pt>
                <c:pt idx="6">
                  <c:v>256721</c:v>
                </c:pt>
                <c:pt idx="7">
                  <c:v>256721</c:v>
                </c:pt>
              </c:numCache>
            </c:numRef>
          </c:val>
          <c:smooth val="0"/>
        </c:ser>
        <c:dLbls>
          <c:showLegendKey val="0"/>
          <c:showVal val="0"/>
          <c:showCatName val="0"/>
          <c:showSerName val="0"/>
          <c:showPercent val="0"/>
          <c:showBubbleSize val="0"/>
        </c:dLbls>
        <c:marker val="1"/>
        <c:smooth val="0"/>
        <c:axId val="328306552"/>
        <c:axId val="328306160"/>
      </c:lineChart>
      <c:catAx>
        <c:axId val="3283065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8306160"/>
        <c:crosses val="autoZero"/>
        <c:auto val="1"/>
        <c:lblAlgn val="ctr"/>
        <c:lblOffset val="100"/>
        <c:noMultiLvlLbl val="0"/>
      </c:catAx>
      <c:valAx>
        <c:axId val="328306160"/>
        <c:scaling>
          <c:orientation val="minMax"/>
          <c:max val="32500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8306552"/>
        <c:crosses val="autoZero"/>
        <c:crossBetween val="between"/>
        <c:majorUnit val="25000"/>
      </c:valAx>
    </c:plotArea>
    <c:legend>
      <c:legendPos val="b"/>
      <c:layout>
        <c:manualLayout>
          <c:xMode val="edge"/>
          <c:yMode val="edge"/>
          <c:x val="6.8319657798735889E-2"/>
          <c:y val="0.91783637137100982"/>
          <c:w val="0.79525100035707319"/>
          <c:h val="5.039113230112291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67E-2"/>
          <c:w val="0.9242636746143057"/>
          <c:h val="0.78510028653295127"/>
        </c:manualLayout>
      </c:layout>
      <c:barChart>
        <c:barDir val="col"/>
        <c:grouping val="stacked"/>
        <c:varyColors val="0"/>
        <c:ser>
          <c:idx val="0"/>
          <c:order val="0"/>
          <c:tx>
            <c:strRef>
              <c:f>'2016 Pace (4)'!$A$7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(4)'!$B$7:$M$7</c:f>
              <c:numCache>
                <c:formatCode>#,##0_);[Red]\(#,##0\)</c:formatCode>
                <c:ptCount val="12"/>
                <c:pt idx="0">
                  <c:v>17918</c:v>
                </c:pt>
                <c:pt idx="1">
                  <c:v>11670</c:v>
                </c:pt>
                <c:pt idx="2">
                  <c:v>18085</c:v>
                </c:pt>
                <c:pt idx="3">
                  <c:v>57967</c:v>
                </c:pt>
                <c:pt idx="4">
                  <c:v>23896</c:v>
                </c:pt>
                <c:pt idx="5">
                  <c:v>19907</c:v>
                </c:pt>
                <c:pt idx="6">
                  <c:v>18154</c:v>
                </c:pt>
                <c:pt idx="7">
                  <c:v>19488</c:v>
                </c:pt>
                <c:pt idx="8">
                  <c:v>26098</c:v>
                </c:pt>
                <c:pt idx="9">
                  <c:v>27043</c:v>
                </c:pt>
                <c:pt idx="10">
                  <c:v>11813</c:v>
                </c:pt>
                <c:pt idx="11">
                  <c:v>7818</c:v>
                </c:pt>
              </c:numCache>
            </c:numRef>
          </c:val>
        </c:ser>
        <c:ser>
          <c:idx val="4"/>
          <c:order val="1"/>
          <c:tx>
            <c:strRef>
              <c:f>'2016 Pace (4)'!$A$8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(4)'!$B$8:$M$8</c:f>
              <c:numCache>
                <c:formatCode>#,##0_);[Red]\(#,##0\)</c:formatCode>
                <c:ptCount val="12"/>
                <c:pt idx="0">
                  <c:v>0</c:v>
                </c:pt>
                <c:pt idx="1">
                  <c:v>0</c:v>
                </c:pt>
                <c:pt idx="2">
                  <c:v>2160</c:v>
                </c:pt>
                <c:pt idx="3">
                  <c:v>726</c:v>
                </c:pt>
                <c:pt idx="4">
                  <c:v>1958</c:v>
                </c:pt>
                <c:pt idx="5">
                  <c:v>1285</c:v>
                </c:pt>
                <c:pt idx="6">
                  <c:v>682</c:v>
                </c:pt>
                <c:pt idx="7">
                  <c:v>150</c:v>
                </c:pt>
                <c:pt idx="8">
                  <c:v>985</c:v>
                </c:pt>
                <c:pt idx="9">
                  <c:v>918</c:v>
                </c:pt>
                <c:pt idx="10">
                  <c:v>2272</c:v>
                </c:pt>
                <c:pt idx="11">
                  <c:v>440</c:v>
                </c:pt>
              </c:numCache>
            </c:numRef>
          </c:val>
        </c:ser>
        <c:ser>
          <c:idx val="1"/>
          <c:order val="2"/>
          <c:tx>
            <c:strRef>
              <c:f>'2016 Pace (4)'!$A$16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(4)'!$B$16:$M$16</c:f>
              <c:numCache>
                <c:formatCode>#,##0_);[Red]\(#,##0\)</c:formatCode>
                <c:ptCount val="12"/>
                <c:pt idx="0">
                  <c:v>0</c:v>
                </c:pt>
                <c:pt idx="1">
                  <c:v>0</c:v>
                </c:pt>
                <c:pt idx="2">
                  <c:v>560</c:v>
                </c:pt>
                <c:pt idx="3">
                  <c:v>1618</c:v>
                </c:pt>
                <c:pt idx="4">
                  <c:v>14337</c:v>
                </c:pt>
                <c:pt idx="5">
                  <c:v>864</c:v>
                </c:pt>
                <c:pt idx="6">
                  <c:v>2039</c:v>
                </c:pt>
                <c:pt idx="7">
                  <c:v>720</c:v>
                </c:pt>
                <c:pt idx="8">
                  <c:v>7236</c:v>
                </c:pt>
                <c:pt idx="9">
                  <c:v>3930</c:v>
                </c:pt>
                <c:pt idx="10">
                  <c:v>1437</c:v>
                </c:pt>
                <c:pt idx="11">
                  <c:v>0</c:v>
                </c:pt>
              </c:numCache>
            </c:numRef>
          </c:val>
        </c:ser>
        <c:dLbls>
          <c:showLegendKey val="0"/>
          <c:showVal val="0"/>
          <c:showCatName val="0"/>
          <c:showSerName val="0"/>
          <c:showPercent val="0"/>
          <c:showBubbleSize val="0"/>
        </c:dLbls>
        <c:gapWidth val="30"/>
        <c:overlap val="100"/>
        <c:axId val="367055680"/>
        <c:axId val="367054896"/>
      </c:barChart>
      <c:lineChart>
        <c:grouping val="standard"/>
        <c:varyColors val="0"/>
        <c:ser>
          <c:idx val="2"/>
          <c:order val="3"/>
          <c:tx>
            <c:strRef>
              <c:f>'2016 Pace (4)'!$A$9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'2016 Pace (4)'!$B$9:$M$9</c:f>
              <c:numCache>
                <c:formatCode>#,##0_);[Red]\(#,##0\)</c:formatCode>
                <c:ptCount val="12"/>
                <c:pt idx="0">
                  <c:v>10608</c:v>
                </c:pt>
                <c:pt idx="1">
                  <c:v>9532</c:v>
                </c:pt>
                <c:pt idx="2">
                  <c:v>14188</c:v>
                </c:pt>
                <c:pt idx="3">
                  <c:v>35614</c:v>
                </c:pt>
                <c:pt idx="4">
                  <c:v>41038</c:v>
                </c:pt>
                <c:pt idx="5">
                  <c:v>41288</c:v>
                </c:pt>
                <c:pt idx="6">
                  <c:v>35414</c:v>
                </c:pt>
                <c:pt idx="7">
                  <c:v>26730</c:v>
                </c:pt>
                <c:pt idx="8">
                  <c:v>23319</c:v>
                </c:pt>
                <c:pt idx="9">
                  <c:v>31297</c:v>
                </c:pt>
                <c:pt idx="10">
                  <c:v>15131</c:v>
                </c:pt>
                <c:pt idx="11">
                  <c:v>1975</c:v>
                </c:pt>
              </c:numCache>
            </c:numRef>
          </c:val>
          <c:smooth val="0"/>
        </c:ser>
        <c:ser>
          <c:idx val="3"/>
          <c:order val="4"/>
          <c:tx>
            <c:strRef>
              <c:f>'2016 Pace (4)'!$A$11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'2016 Pace (4)'!$B$11:$M$11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367055680"/>
        <c:axId val="367054896"/>
      </c:lineChart>
      <c:catAx>
        <c:axId val="3670556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7054896"/>
        <c:crosses val="autoZero"/>
        <c:auto val="1"/>
        <c:lblAlgn val="ctr"/>
        <c:lblOffset val="100"/>
        <c:noMultiLvlLbl val="0"/>
      </c:catAx>
      <c:valAx>
        <c:axId val="36705489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7055680"/>
        <c:crosses val="autoZero"/>
        <c:crossBetween val="between"/>
        <c:majorUnit val="10000"/>
      </c:valAx>
    </c:plotArea>
    <c:legend>
      <c:legendPos val="b"/>
      <c:layout>
        <c:manualLayout>
          <c:xMode val="edge"/>
          <c:yMode val="edge"/>
          <c:x val="6.8319693198971881E-2"/>
          <c:y val="0.91783633191102509"/>
          <c:w val="0.79525100295105589"/>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'2017 Pace (5)'!$A$7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(5)'!$B$7:$M$7</c:f>
              <c:numCache>
                <c:formatCode>#,##0_);[Red]\(#,##0\)</c:formatCode>
                <c:ptCount val="12"/>
                <c:pt idx="0">
                  <c:v>3541</c:v>
                </c:pt>
                <c:pt idx="1">
                  <c:v>13690</c:v>
                </c:pt>
                <c:pt idx="2">
                  <c:v>4697</c:v>
                </c:pt>
                <c:pt idx="3">
                  <c:v>3660</c:v>
                </c:pt>
                <c:pt idx="4">
                  <c:v>12074</c:v>
                </c:pt>
                <c:pt idx="5">
                  <c:v>28918</c:v>
                </c:pt>
                <c:pt idx="6">
                  <c:v>7063</c:v>
                </c:pt>
                <c:pt idx="7">
                  <c:v>16663</c:v>
                </c:pt>
                <c:pt idx="8">
                  <c:v>7208</c:v>
                </c:pt>
                <c:pt idx="9">
                  <c:v>15923</c:v>
                </c:pt>
                <c:pt idx="10">
                  <c:v>6788</c:v>
                </c:pt>
                <c:pt idx="11">
                  <c:v>0</c:v>
                </c:pt>
              </c:numCache>
            </c:numRef>
          </c:val>
        </c:ser>
        <c:ser>
          <c:idx val="4"/>
          <c:order val="1"/>
          <c:tx>
            <c:strRef>
              <c:f>'2017 Pace (5)'!$A$8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(5)'!$B$8:$M$8</c:f>
              <c:numCache>
                <c:formatCode>#,##0_);[Red]\(#,##0\)</c:formatCode>
                <c:ptCount val="12"/>
                <c:pt idx="0">
                  <c:v>60</c:v>
                </c:pt>
                <c:pt idx="1">
                  <c:v>0</c:v>
                </c:pt>
                <c:pt idx="2">
                  <c:v>2441</c:v>
                </c:pt>
                <c:pt idx="3">
                  <c:v>9518</c:v>
                </c:pt>
                <c:pt idx="4">
                  <c:v>6173</c:v>
                </c:pt>
                <c:pt idx="5">
                  <c:v>4683</c:v>
                </c:pt>
                <c:pt idx="6">
                  <c:v>3160</c:v>
                </c:pt>
                <c:pt idx="7">
                  <c:v>0</c:v>
                </c:pt>
                <c:pt idx="8">
                  <c:v>8595</c:v>
                </c:pt>
                <c:pt idx="9">
                  <c:v>1580</c:v>
                </c:pt>
                <c:pt idx="10">
                  <c:v>0</c:v>
                </c:pt>
                <c:pt idx="11">
                  <c:v>0</c:v>
                </c:pt>
              </c:numCache>
            </c:numRef>
          </c:val>
        </c:ser>
        <c:ser>
          <c:idx val="1"/>
          <c:order val="2"/>
          <c:tx>
            <c:strRef>
              <c:f>'2017 Pace (5)'!$A$16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(5)'!$B$16:$M$16</c:f>
              <c:numCache>
                <c:formatCode>#,##0_);[Red]\(#,##0\)</c:formatCode>
                <c:ptCount val="12"/>
                <c:pt idx="0">
                  <c:v>29822</c:v>
                </c:pt>
                <c:pt idx="1">
                  <c:v>2377</c:v>
                </c:pt>
                <c:pt idx="2">
                  <c:v>2345</c:v>
                </c:pt>
                <c:pt idx="3">
                  <c:v>5883</c:v>
                </c:pt>
                <c:pt idx="4">
                  <c:v>12623</c:v>
                </c:pt>
                <c:pt idx="5">
                  <c:v>11973</c:v>
                </c:pt>
                <c:pt idx="6">
                  <c:v>5076</c:v>
                </c:pt>
                <c:pt idx="7">
                  <c:v>2700</c:v>
                </c:pt>
                <c:pt idx="8">
                  <c:v>5993</c:v>
                </c:pt>
                <c:pt idx="9">
                  <c:v>7170</c:v>
                </c:pt>
                <c:pt idx="10">
                  <c:v>5477</c:v>
                </c:pt>
                <c:pt idx="11">
                  <c:v>350</c:v>
                </c:pt>
              </c:numCache>
            </c:numRef>
          </c:val>
        </c:ser>
        <c:dLbls>
          <c:showLegendKey val="0"/>
          <c:showVal val="0"/>
          <c:showCatName val="0"/>
          <c:showSerName val="0"/>
          <c:showPercent val="0"/>
          <c:showBubbleSize val="0"/>
        </c:dLbls>
        <c:gapWidth val="30"/>
        <c:overlap val="100"/>
        <c:axId val="367055288"/>
        <c:axId val="367058032"/>
      </c:barChart>
      <c:lineChart>
        <c:grouping val="standard"/>
        <c:varyColors val="0"/>
        <c:ser>
          <c:idx val="2"/>
          <c:order val="3"/>
          <c:tx>
            <c:strRef>
              <c:f>'2017 Pace (5)'!$A$9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'2017 Pace (5)'!$B$9:$M$9</c:f>
              <c:numCache>
                <c:formatCode>#,##0_);[Red]\(#,##0\)</c:formatCode>
                <c:ptCount val="12"/>
                <c:pt idx="0">
                  <c:v>8932</c:v>
                </c:pt>
                <c:pt idx="1">
                  <c:v>7775</c:v>
                </c:pt>
                <c:pt idx="2">
                  <c:v>11625</c:v>
                </c:pt>
                <c:pt idx="3">
                  <c:v>28830</c:v>
                </c:pt>
                <c:pt idx="4">
                  <c:v>33096</c:v>
                </c:pt>
                <c:pt idx="5">
                  <c:v>32688</c:v>
                </c:pt>
                <c:pt idx="6">
                  <c:v>27890</c:v>
                </c:pt>
                <c:pt idx="7">
                  <c:v>20600</c:v>
                </c:pt>
                <c:pt idx="8">
                  <c:v>17594</c:v>
                </c:pt>
                <c:pt idx="9">
                  <c:v>23438</c:v>
                </c:pt>
                <c:pt idx="10">
                  <c:v>11259</c:v>
                </c:pt>
                <c:pt idx="11">
                  <c:v>1446</c:v>
                </c:pt>
              </c:numCache>
            </c:numRef>
          </c:val>
          <c:smooth val="0"/>
        </c:ser>
        <c:ser>
          <c:idx val="3"/>
          <c:order val="4"/>
          <c:tx>
            <c:strRef>
              <c:f>'2017 Pace (5)'!$A$11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'2017 Pace (5)'!$B$11:$M$11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367055288"/>
        <c:axId val="367058032"/>
      </c:lineChart>
      <c:catAx>
        <c:axId val="3670552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7058032"/>
        <c:crosses val="autoZero"/>
        <c:auto val="1"/>
        <c:lblAlgn val="ctr"/>
        <c:lblOffset val="100"/>
        <c:noMultiLvlLbl val="0"/>
      </c:catAx>
      <c:valAx>
        <c:axId val="367058032"/>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7055288"/>
        <c:crosses val="autoZero"/>
        <c:crossBetween val="between"/>
        <c:majorUnit val="10000"/>
      </c:valAx>
    </c:plotArea>
    <c:legend>
      <c:legendPos val="b"/>
      <c:layout>
        <c:manualLayout>
          <c:xMode val="edge"/>
          <c:yMode val="edge"/>
          <c:x val="6.8319730824721966E-2"/>
          <c:y val="0.91783633191102509"/>
          <c:w val="0.79525099423423995"/>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'2018 Pace (6)'!$A$7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(6)'!$B$7:$M$7</c:f>
              <c:numCache>
                <c:formatCode>#,##0_);[Red]\(#,##0\)</c:formatCode>
                <c:ptCount val="12"/>
                <c:pt idx="0">
                  <c:v>8643</c:v>
                </c:pt>
                <c:pt idx="1">
                  <c:v>598</c:v>
                </c:pt>
                <c:pt idx="2">
                  <c:v>7030</c:v>
                </c:pt>
                <c:pt idx="3">
                  <c:v>0</c:v>
                </c:pt>
                <c:pt idx="4">
                  <c:v>10290</c:v>
                </c:pt>
                <c:pt idx="5">
                  <c:v>11200</c:v>
                </c:pt>
                <c:pt idx="6">
                  <c:v>24369</c:v>
                </c:pt>
                <c:pt idx="7">
                  <c:v>23774</c:v>
                </c:pt>
                <c:pt idx="8">
                  <c:v>4354</c:v>
                </c:pt>
                <c:pt idx="9">
                  <c:v>16919</c:v>
                </c:pt>
                <c:pt idx="10">
                  <c:v>8012</c:v>
                </c:pt>
                <c:pt idx="11">
                  <c:v>0</c:v>
                </c:pt>
              </c:numCache>
            </c:numRef>
          </c:val>
        </c:ser>
        <c:ser>
          <c:idx val="4"/>
          <c:order val="1"/>
          <c:tx>
            <c:strRef>
              <c:f>'2018 Pace (6)'!$A$8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(6)'!$B$8:$M$8</c:f>
              <c:numCache>
                <c:formatCode>#,##0_);[Red]\(#,##0\)</c:formatCode>
                <c:ptCount val="12"/>
                <c:pt idx="0">
                  <c:v>0</c:v>
                </c:pt>
                <c:pt idx="1">
                  <c:v>0</c:v>
                </c:pt>
                <c:pt idx="2">
                  <c:v>0</c:v>
                </c:pt>
                <c:pt idx="3">
                  <c:v>4000</c:v>
                </c:pt>
                <c:pt idx="4">
                  <c:v>22287</c:v>
                </c:pt>
                <c:pt idx="5">
                  <c:v>0</c:v>
                </c:pt>
                <c:pt idx="6">
                  <c:v>11160</c:v>
                </c:pt>
                <c:pt idx="7">
                  <c:v>8095</c:v>
                </c:pt>
                <c:pt idx="8">
                  <c:v>6400</c:v>
                </c:pt>
                <c:pt idx="9">
                  <c:v>0</c:v>
                </c:pt>
                <c:pt idx="10">
                  <c:v>0</c:v>
                </c:pt>
                <c:pt idx="11">
                  <c:v>0</c:v>
                </c:pt>
              </c:numCache>
            </c:numRef>
          </c:val>
        </c:ser>
        <c:ser>
          <c:idx val="1"/>
          <c:order val="2"/>
          <c:tx>
            <c:strRef>
              <c:f>'2018 Pace (6)'!$A$16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(6)'!$B$16:$M$16</c:f>
              <c:numCache>
                <c:formatCode>#,##0_);[Red]\(#,##0\)</c:formatCode>
                <c:ptCount val="12"/>
                <c:pt idx="0">
                  <c:v>481</c:v>
                </c:pt>
                <c:pt idx="1">
                  <c:v>8593</c:v>
                </c:pt>
                <c:pt idx="2">
                  <c:v>0</c:v>
                </c:pt>
                <c:pt idx="3">
                  <c:v>8189</c:v>
                </c:pt>
                <c:pt idx="4">
                  <c:v>11455</c:v>
                </c:pt>
                <c:pt idx="5">
                  <c:v>8671</c:v>
                </c:pt>
                <c:pt idx="6">
                  <c:v>0</c:v>
                </c:pt>
                <c:pt idx="7">
                  <c:v>7274</c:v>
                </c:pt>
                <c:pt idx="8">
                  <c:v>8265</c:v>
                </c:pt>
                <c:pt idx="9">
                  <c:v>26861</c:v>
                </c:pt>
                <c:pt idx="10">
                  <c:v>4489</c:v>
                </c:pt>
                <c:pt idx="11">
                  <c:v>0</c:v>
                </c:pt>
              </c:numCache>
            </c:numRef>
          </c:val>
        </c:ser>
        <c:dLbls>
          <c:showLegendKey val="0"/>
          <c:showVal val="0"/>
          <c:showCatName val="0"/>
          <c:showSerName val="0"/>
          <c:showPercent val="0"/>
          <c:showBubbleSize val="0"/>
        </c:dLbls>
        <c:gapWidth val="30"/>
        <c:overlap val="100"/>
        <c:axId val="218196968"/>
        <c:axId val="218200104"/>
      </c:barChart>
      <c:lineChart>
        <c:grouping val="standard"/>
        <c:varyColors val="0"/>
        <c:ser>
          <c:idx val="2"/>
          <c:order val="3"/>
          <c:tx>
            <c:strRef>
              <c:f>'2018 Pace (6)'!$A$9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'2018 Pace (6)'!$B$9:$M$9</c:f>
              <c:numCache>
                <c:formatCode>#,##0_);[Red]\(#,##0\)</c:formatCode>
                <c:ptCount val="12"/>
                <c:pt idx="0">
                  <c:v>6578</c:v>
                </c:pt>
                <c:pt idx="1">
                  <c:v>5849</c:v>
                </c:pt>
                <c:pt idx="2">
                  <c:v>8532</c:v>
                </c:pt>
                <c:pt idx="3">
                  <c:v>21147</c:v>
                </c:pt>
                <c:pt idx="4">
                  <c:v>24343</c:v>
                </c:pt>
                <c:pt idx="5">
                  <c:v>24255</c:v>
                </c:pt>
                <c:pt idx="6">
                  <c:v>20766</c:v>
                </c:pt>
                <c:pt idx="7">
                  <c:v>15489</c:v>
                </c:pt>
                <c:pt idx="8">
                  <c:v>13327</c:v>
                </c:pt>
                <c:pt idx="9">
                  <c:v>17484</c:v>
                </c:pt>
                <c:pt idx="10">
                  <c:v>8290</c:v>
                </c:pt>
                <c:pt idx="11">
                  <c:v>1063</c:v>
                </c:pt>
              </c:numCache>
            </c:numRef>
          </c:val>
          <c:smooth val="0"/>
        </c:ser>
        <c:ser>
          <c:idx val="3"/>
          <c:order val="4"/>
          <c:tx>
            <c:strRef>
              <c:f>'2018 Pace (6)'!$A$11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'2018 Pace (6)'!$B$11:$M$11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218196968"/>
        <c:axId val="218200104"/>
      </c:lineChart>
      <c:catAx>
        <c:axId val="2181969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200104"/>
        <c:crosses val="autoZero"/>
        <c:auto val="1"/>
        <c:lblAlgn val="ctr"/>
        <c:lblOffset val="100"/>
        <c:noMultiLvlLbl val="0"/>
      </c:catAx>
      <c:valAx>
        <c:axId val="218200104"/>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196968"/>
        <c:crosses val="autoZero"/>
        <c:crossBetween val="between"/>
        <c:majorUnit val="10000"/>
      </c:valAx>
    </c:plotArea>
    <c:legend>
      <c:legendPos val="b"/>
      <c:layout>
        <c:manualLayout>
          <c:xMode val="edge"/>
          <c:yMode val="edge"/>
          <c:x val="6.8319649260526055E-2"/>
          <c:y val="0.91783607049118865"/>
          <c:w val="0.79525102597170272"/>
          <c:h val="4.808488938882638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'2019 Pace (7)'!$A$7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(7)'!$B$7:$M$7</c:f>
              <c:numCache>
                <c:formatCode>#,##0_);[Red]\(#,##0\)</c:formatCode>
                <c:ptCount val="12"/>
                <c:pt idx="0">
                  <c:v>0</c:v>
                </c:pt>
                <c:pt idx="1">
                  <c:v>0</c:v>
                </c:pt>
                <c:pt idx="2">
                  <c:v>0</c:v>
                </c:pt>
                <c:pt idx="3">
                  <c:v>26356</c:v>
                </c:pt>
                <c:pt idx="4">
                  <c:v>1308</c:v>
                </c:pt>
                <c:pt idx="5">
                  <c:v>23459</c:v>
                </c:pt>
                <c:pt idx="6">
                  <c:v>0</c:v>
                </c:pt>
                <c:pt idx="7">
                  <c:v>1056</c:v>
                </c:pt>
                <c:pt idx="8">
                  <c:v>5415</c:v>
                </c:pt>
                <c:pt idx="9">
                  <c:v>0</c:v>
                </c:pt>
                <c:pt idx="10">
                  <c:v>7826</c:v>
                </c:pt>
                <c:pt idx="11">
                  <c:v>0</c:v>
                </c:pt>
              </c:numCache>
            </c:numRef>
          </c:val>
        </c:ser>
        <c:ser>
          <c:idx val="4"/>
          <c:order val="1"/>
          <c:tx>
            <c:strRef>
              <c:f>'2019 Pace (7)'!$A$8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(7)'!$B$8:$M$8</c:f>
              <c:numCache>
                <c:formatCode>#,##0_);[Red]\(#,##0\)</c:formatCode>
                <c:ptCount val="12"/>
                <c:pt idx="0">
                  <c:v>0</c:v>
                </c:pt>
                <c:pt idx="1">
                  <c:v>0</c:v>
                </c:pt>
                <c:pt idx="2">
                  <c:v>0</c:v>
                </c:pt>
                <c:pt idx="3">
                  <c:v>0</c:v>
                </c:pt>
                <c:pt idx="4">
                  <c:v>0</c:v>
                </c:pt>
                <c:pt idx="5">
                  <c:v>19975</c:v>
                </c:pt>
                <c:pt idx="6">
                  <c:v>4474</c:v>
                </c:pt>
                <c:pt idx="7">
                  <c:v>0</c:v>
                </c:pt>
                <c:pt idx="8">
                  <c:v>1570</c:v>
                </c:pt>
                <c:pt idx="9">
                  <c:v>0</c:v>
                </c:pt>
                <c:pt idx="10">
                  <c:v>3670</c:v>
                </c:pt>
                <c:pt idx="11">
                  <c:v>0</c:v>
                </c:pt>
              </c:numCache>
            </c:numRef>
          </c:val>
        </c:ser>
        <c:ser>
          <c:idx val="1"/>
          <c:order val="2"/>
          <c:tx>
            <c:strRef>
              <c:f>'2019 Pace (7)'!$A$16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(7)'!$B$16:$M$16</c:f>
              <c:numCache>
                <c:formatCode>#,##0_);[Red]\(#,##0\)</c:formatCode>
                <c:ptCount val="12"/>
                <c:pt idx="0">
                  <c:v>0</c:v>
                </c:pt>
                <c:pt idx="1">
                  <c:v>0</c:v>
                </c:pt>
                <c:pt idx="2">
                  <c:v>1105</c:v>
                </c:pt>
                <c:pt idx="3">
                  <c:v>8938</c:v>
                </c:pt>
                <c:pt idx="4">
                  <c:v>13337</c:v>
                </c:pt>
                <c:pt idx="5">
                  <c:v>17243</c:v>
                </c:pt>
                <c:pt idx="6">
                  <c:v>5827</c:v>
                </c:pt>
                <c:pt idx="7">
                  <c:v>750</c:v>
                </c:pt>
                <c:pt idx="8">
                  <c:v>9282</c:v>
                </c:pt>
                <c:pt idx="9">
                  <c:v>16095</c:v>
                </c:pt>
                <c:pt idx="10">
                  <c:v>2890</c:v>
                </c:pt>
                <c:pt idx="11">
                  <c:v>12780</c:v>
                </c:pt>
              </c:numCache>
            </c:numRef>
          </c:val>
        </c:ser>
        <c:dLbls>
          <c:showLegendKey val="0"/>
          <c:showVal val="0"/>
          <c:showCatName val="0"/>
          <c:showSerName val="0"/>
          <c:showPercent val="0"/>
          <c:showBubbleSize val="0"/>
        </c:dLbls>
        <c:gapWidth val="30"/>
        <c:overlap val="100"/>
        <c:axId val="218198928"/>
        <c:axId val="218199320"/>
      </c:barChart>
      <c:lineChart>
        <c:grouping val="standard"/>
        <c:varyColors val="0"/>
        <c:ser>
          <c:idx val="2"/>
          <c:order val="3"/>
          <c:tx>
            <c:strRef>
              <c:f>'2019 Pace (7)'!$A$9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'2019 Pace (7)'!$B$9:$M$9</c:f>
              <c:numCache>
                <c:formatCode>#,##0_);[Red]\(#,##0\)</c:formatCode>
                <c:ptCount val="12"/>
                <c:pt idx="0">
                  <c:v>4790</c:v>
                </c:pt>
                <c:pt idx="1">
                  <c:v>4131</c:v>
                </c:pt>
                <c:pt idx="2">
                  <c:v>6179</c:v>
                </c:pt>
                <c:pt idx="3">
                  <c:v>15446</c:v>
                </c:pt>
                <c:pt idx="4">
                  <c:v>17181</c:v>
                </c:pt>
                <c:pt idx="5">
                  <c:v>14818</c:v>
                </c:pt>
                <c:pt idx="6">
                  <c:v>11825</c:v>
                </c:pt>
                <c:pt idx="7">
                  <c:v>8979</c:v>
                </c:pt>
                <c:pt idx="8">
                  <c:v>7569</c:v>
                </c:pt>
                <c:pt idx="9">
                  <c:v>10301</c:v>
                </c:pt>
                <c:pt idx="10">
                  <c:v>5052</c:v>
                </c:pt>
                <c:pt idx="11">
                  <c:v>627</c:v>
                </c:pt>
              </c:numCache>
            </c:numRef>
          </c:val>
          <c:smooth val="0"/>
        </c:ser>
        <c:ser>
          <c:idx val="3"/>
          <c:order val="4"/>
          <c:tx>
            <c:strRef>
              <c:f>'2019 Pace (7)'!$A$11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'2019 Pace (7)'!$B$11:$M$11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218198928"/>
        <c:axId val="218199320"/>
      </c:lineChart>
      <c:catAx>
        <c:axId val="2181989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199320"/>
        <c:crosses val="autoZero"/>
        <c:auto val="1"/>
        <c:lblAlgn val="ctr"/>
        <c:lblOffset val="100"/>
        <c:noMultiLvlLbl val="0"/>
      </c:catAx>
      <c:valAx>
        <c:axId val="218199320"/>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198928"/>
        <c:crosses val="autoZero"/>
        <c:crossBetween val="between"/>
        <c:majorUnit val="10000"/>
      </c:valAx>
    </c:plotArea>
    <c:legend>
      <c:legendPos val="b"/>
      <c:layout>
        <c:manualLayout>
          <c:xMode val="edge"/>
          <c:yMode val="edge"/>
          <c:x val="6.8319653786969872E-2"/>
          <c:y val="0.9178362026780551"/>
          <c:w val="0.79525101239237128"/>
          <c:h val="4.808487922060589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'2020 Pace (8)'!$A$7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(8)'!$B$7:$M$7</c:f>
              <c:numCache>
                <c:formatCode>#,##0_);[Red]\(#,##0\)</c:formatCode>
                <c:ptCount val="12"/>
                <c:pt idx="0">
                  <c:v>0</c:v>
                </c:pt>
                <c:pt idx="1">
                  <c:v>0</c:v>
                </c:pt>
                <c:pt idx="2">
                  <c:v>2400</c:v>
                </c:pt>
                <c:pt idx="3">
                  <c:v>1205</c:v>
                </c:pt>
                <c:pt idx="4">
                  <c:v>0</c:v>
                </c:pt>
                <c:pt idx="5">
                  <c:v>0</c:v>
                </c:pt>
                <c:pt idx="6">
                  <c:v>12546</c:v>
                </c:pt>
                <c:pt idx="7">
                  <c:v>21550</c:v>
                </c:pt>
                <c:pt idx="8">
                  <c:v>0</c:v>
                </c:pt>
                <c:pt idx="9">
                  <c:v>0</c:v>
                </c:pt>
                <c:pt idx="10">
                  <c:v>0</c:v>
                </c:pt>
                <c:pt idx="11">
                  <c:v>0</c:v>
                </c:pt>
              </c:numCache>
            </c:numRef>
          </c:val>
        </c:ser>
        <c:ser>
          <c:idx val="4"/>
          <c:order val="1"/>
          <c:tx>
            <c:strRef>
              <c:f>'2020 Pace (8)'!$A$8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(8)'!$B$8:$M$8</c:f>
              <c:numCache>
                <c:formatCode>#,##0_);[Red]\(#,##0\)</c:formatCode>
                <c:ptCount val="12"/>
                <c:pt idx="0">
                  <c:v>0</c:v>
                </c:pt>
                <c:pt idx="1">
                  <c:v>0</c:v>
                </c:pt>
                <c:pt idx="2">
                  <c:v>0</c:v>
                </c:pt>
                <c:pt idx="3">
                  <c:v>0</c:v>
                </c:pt>
                <c:pt idx="4">
                  <c:v>12090</c:v>
                </c:pt>
                <c:pt idx="5">
                  <c:v>0</c:v>
                </c:pt>
                <c:pt idx="6">
                  <c:v>0</c:v>
                </c:pt>
                <c:pt idx="7">
                  <c:v>0</c:v>
                </c:pt>
                <c:pt idx="8">
                  <c:v>0</c:v>
                </c:pt>
                <c:pt idx="9">
                  <c:v>14355</c:v>
                </c:pt>
                <c:pt idx="10">
                  <c:v>0</c:v>
                </c:pt>
                <c:pt idx="11">
                  <c:v>0</c:v>
                </c:pt>
              </c:numCache>
            </c:numRef>
          </c:val>
        </c:ser>
        <c:ser>
          <c:idx val="1"/>
          <c:order val="2"/>
          <c:tx>
            <c:strRef>
              <c:f>'2020 Pace (8)'!$A$16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(8)'!$B$16:$M$16</c:f>
              <c:numCache>
                <c:formatCode>#,##0_);[Red]\(#,##0\)</c:formatCode>
                <c:ptCount val="12"/>
                <c:pt idx="0">
                  <c:v>4088</c:v>
                </c:pt>
                <c:pt idx="1">
                  <c:v>0</c:v>
                </c:pt>
                <c:pt idx="2">
                  <c:v>7000</c:v>
                </c:pt>
                <c:pt idx="3">
                  <c:v>9239</c:v>
                </c:pt>
                <c:pt idx="4">
                  <c:v>1295</c:v>
                </c:pt>
                <c:pt idx="5">
                  <c:v>35595</c:v>
                </c:pt>
                <c:pt idx="6">
                  <c:v>2038</c:v>
                </c:pt>
                <c:pt idx="7">
                  <c:v>0</c:v>
                </c:pt>
                <c:pt idx="8">
                  <c:v>6998</c:v>
                </c:pt>
                <c:pt idx="9">
                  <c:v>8462</c:v>
                </c:pt>
                <c:pt idx="10">
                  <c:v>2316</c:v>
                </c:pt>
                <c:pt idx="11">
                  <c:v>0</c:v>
                </c:pt>
              </c:numCache>
            </c:numRef>
          </c:val>
        </c:ser>
        <c:dLbls>
          <c:showLegendKey val="0"/>
          <c:showVal val="0"/>
          <c:showCatName val="0"/>
          <c:showSerName val="0"/>
          <c:showPercent val="0"/>
          <c:showBubbleSize val="0"/>
        </c:dLbls>
        <c:gapWidth val="30"/>
        <c:overlap val="100"/>
        <c:axId val="284383312"/>
        <c:axId val="284381744"/>
      </c:barChart>
      <c:lineChart>
        <c:grouping val="standard"/>
        <c:varyColors val="0"/>
        <c:ser>
          <c:idx val="2"/>
          <c:order val="3"/>
          <c:tx>
            <c:strRef>
              <c:f>'2020 Pace (8)'!$A$9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'2020 Pace (8)'!$B$9:$M$9</c:f>
              <c:numCache>
                <c:formatCode>#,##0_);[Red]\(#,##0\)</c:formatCode>
                <c:ptCount val="12"/>
                <c:pt idx="0">
                  <c:v>2904</c:v>
                </c:pt>
                <c:pt idx="1">
                  <c:v>2599</c:v>
                </c:pt>
                <c:pt idx="2">
                  <c:v>3678</c:v>
                </c:pt>
                <c:pt idx="3">
                  <c:v>9116</c:v>
                </c:pt>
                <c:pt idx="4">
                  <c:v>10435</c:v>
                </c:pt>
                <c:pt idx="5">
                  <c:v>10211</c:v>
                </c:pt>
                <c:pt idx="6">
                  <c:v>8735</c:v>
                </c:pt>
                <c:pt idx="7">
                  <c:v>6388</c:v>
                </c:pt>
                <c:pt idx="8">
                  <c:v>5362</c:v>
                </c:pt>
                <c:pt idx="9">
                  <c:v>7258</c:v>
                </c:pt>
                <c:pt idx="10">
                  <c:v>3484</c:v>
                </c:pt>
                <c:pt idx="11">
                  <c:v>425</c:v>
                </c:pt>
              </c:numCache>
            </c:numRef>
          </c:val>
          <c:smooth val="0"/>
        </c:ser>
        <c:ser>
          <c:idx val="3"/>
          <c:order val="4"/>
          <c:tx>
            <c:strRef>
              <c:f>'2020 Pace (8)'!$A$11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'2020 Pace (8)'!$B$11:$M$11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284383312"/>
        <c:axId val="284381744"/>
      </c:lineChart>
      <c:catAx>
        <c:axId val="2843833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84381744"/>
        <c:crosses val="autoZero"/>
        <c:auto val="1"/>
        <c:lblAlgn val="ctr"/>
        <c:lblOffset val="100"/>
        <c:noMultiLvlLbl val="0"/>
      </c:catAx>
      <c:valAx>
        <c:axId val="284381744"/>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84383312"/>
        <c:crosses val="autoZero"/>
        <c:crossBetween val="between"/>
        <c:majorUnit val="10000"/>
      </c:valAx>
    </c:plotArea>
    <c:legend>
      <c:legendPos val="b"/>
      <c:layout>
        <c:manualLayout>
          <c:xMode val="edge"/>
          <c:yMode val="edge"/>
          <c:x val="6.8319649260526055E-2"/>
          <c:y val="0.91783607049118865"/>
          <c:w val="0.79525102597170272"/>
          <c:h val="4.808488938882638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'2021 Pace (9)'!$A$7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(9)'!$B$7:$M$7</c:f>
              <c:numCache>
                <c:formatCode>#,##0_);[Red]\(#,##0\)</c:formatCode>
                <c:ptCount val="12"/>
                <c:pt idx="0">
                  <c:v>0</c:v>
                </c:pt>
                <c:pt idx="1">
                  <c:v>0</c:v>
                </c:pt>
                <c:pt idx="2">
                  <c:v>0</c:v>
                </c:pt>
                <c:pt idx="3">
                  <c:v>11770</c:v>
                </c:pt>
                <c:pt idx="4">
                  <c:v>0</c:v>
                </c:pt>
                <c:pt idx="5">
                  <c:v>0</c:v>
                </c:pt>
                <c:pt idx="6">
                  <c:v>0</c:v>
                </c:pt>
                <c:pt idx="7">
                  <c:v>0</c:v>
                </c:pt>
                <c:pt idx="8">
                  <c:v>0</c:v>
                </c:pt>
                <c:pt idx="9">
                  <c:v>12155</c:v>
                </c:pt>
                <c:pt idx="10">
                  <c:v>0</c:v>
                </c:pt>
                <c:pt idx="11">
                  <c:v>0</c:v>
                </c:pt>
              </c:numCache>
            </c:numRef>
          </c:val>
        </c:ser>
        <c:ser>
          <c:idx val="4"/>
          <c:order val="1"/>
          <c:tx>
            <c:strRef>
              <c:f>'2021 Pace (9)'!$A$8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(9)'!$B$8:$M$8</c:f>
              <c:numCache>
                <c:formatCode>#,##0_);[Red]\(#,##0\)</c:formatCode>
                <c:ptCount val="12"/>
                <c:pt idx="0">
                  <c:v>0</c:v>
                </c:pt>
                <c:pt idx="1">
                  <c:v>0</c:v>
                </c:pt>
                <c:pt idx="2">
                  <c:v>0</c:v>
                </c:pt>
                <c:pt idx="3">
                  <c:v>15137</c:v>
                </c:pt>
                <c:pt idx="4">
                  <c:v>0</c:v>
                </c:pt>
                <c:pt idx="5">
                  <c:v>0</c:v>
                </c:pt>
                <c:pt idx="6">
                  <c:v>0</c:v>
                </c:pt>
                <c:pt idx="7">
                  <c:v>0</c:v>
                </c:pt>
                <c:pt idx="8">
                  <c:v>5250</c:v>
                </c:pt>
                <c:pt idx="9">
                  <c:v>0</c:v>
                </c:pt>
                <c:pt idx="10">
                  <c:v>0</c:v>
                </c:pt>
                <c:pt idx="11">
                  <c:v>0</c:v>
                </c:pt>
              </c:numCache>
            </c:numRef>
          </c:val>
        </c:ser>
        <c:ser>
          <c:idx val="1"/>
          <c:order val="2"/>
          <c:tx>
            <c:strRef>
              <c:f>'2021 Pace (9)'!$A$16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(9)'!$B$16:$M$16</c:f>
              <c:numCache>
                <c:formatCode>#,##0_);[Red]\(#,##0\)</c:formatCode>
                <c:ptCount val="12"/>
                <c:pt idx="0">
                  <c:v>0</c:v>
                </c:pt>
                <c:pt idx="1">
                  <c:v>0</c:v>
                </c:pt>
                <c:pt idx="2">
                  <c:v>0</c:v>
                </c:pt>
                <c:pt idx="3">
                  <c:v>0</c:v>
                </c:pt>
                <c:pt idx="4">
                  <c:v>13775</c:v>
                </c:pt>
                <c:pt idx="5">
                  <c:v>14000</c:v>
                </c:pt>
                <c:pt idx="6">
                  <c:v>3440</c:v>
                </c:pt>
                <c:pt idx="7">
                  <c:v>1080</c:v>
                </c:pt>
                <c:pt idx="8">
                  <c:v>12424</c:v>
                </c:pt>
                <c:pt idx="9">
                  <c:v>8535</c:v>
                </c:pt>
                <c:pt idx="10">
                  <c:v>17153</c:v>
                </c:pt>
                <c:pt idx="11">
                  <c:v>0</c:v>
                </c:pt>
              </c:numCache>
            </c:numRef>
          </c:val>
        </c:ser>
        <c:dLbls>
          <c:showLegendKey val="0"/>
          <c:showVal val="0"/>
          <c:showCatName val="0"/>
          <c:showSerName val="0"/>
          <c:showPercent val="0"/>
          <c:showBubbleSize val="0"/>
        </c:dLbls>
        <c:gapWidth val="30"/>
        <c:overlap val="100"/>
        <c:axId val="284380960"/>
        <c:axId val="472810336"/>
      </c:barChart>
      <c:lineChart>
        <c:grouping val="standard"/>
        <c:varyColors val="0"/>
        <c:ser>
          <c:idx val="2"/>
          <c:order val="3"/>
          <c:tx>
            <c:strRef>
              <c:f>'2021 Pace (9)'!$A$9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'2021 Pace (9)'!$B$9:$M$9</c:f>
              <c:numCache>
                <c:formatCode>#,##0_);[Red]\(#,##0\)</c:formatCode>
                <c:ptCount val="12"/>
                <c:pt idx="0">
                  <c:v>1985</c:v>
                </c:pt>
                <c:pt idx="1">
                  <c:v>1783</c:v>
                </c:pt>
                <c:pt idx="2">
                  <c:v>2534</c:v>
                </c:pt>
                <c:pt idx="3">
                  <c:v>6292</c:v>
                </c:pt>
                <c:pt idx="4">
                  <c:v>7348</c:v>
                </c:pt>
                <c:pt idx="5">
                  <c:v>6975</c:v>
                </c:pt>
                <c:pt idx="6">
                  <c:v>6072</c:v>
                </c:pt>
                <c:pt idx="7">
                  <c:v>4172</c:v>
                </c:pt>
                <c:pt idx="8">
                  <c:v>3682</c:v>
                </c:pt>
                <c:pt idx="9">
                  <c:v>4774</c:v>
                </c:pt>
                <c:pt idx="10">
                  <c:v>2295</c:v>
                </c:pt>
                <c:pt idx="11">
                  <c:v>297</c:v>
                </c:pt>
              </c:numCache>
            </c:numRef>
          </c:val>
          <c:smooth val="0"/>
        </c:ser>
        <c:ser>
          <c:idx val="3"/>
          <c:order val="4"/>
          <c:tx>
            <c:strRef>
              <c:f>'2021 Pace (9)'!$A$11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'2021 Pace (9)'!$B$11:$M$11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284380960"/>
        <c:axId val="472810336"/>
      </c:lineChart>
      <c:catAx>
        <c:axId val="284380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2810336"/>
        <c:crosses val="autoZero"/>
        <c:auto val="1"/>
        <c:lblAlgn val="ctr"/>
        <c:lblOffset val="100"/>
        <c:noMultiLvlLbl val="0"/>
      </c:catAx>
      <c:valAx>
        <c:axId val="47281033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84380960"/>
        <c:crosses val="autoZero"/>
        <c:crossBetween val="between"/>
        <c:majorUnit val="10000"/>
      </c:valAx>
    </c:plotArea>
    <c:legend>
      <c:legendPos val="b"/>
      <c:layout>
        <c:manualLayout>
          <c:xMode val="edge"/>
          <c:yMode val="edge"/>
          <c:x val="6.8319646969562914E-2"/>
          <c:y val="0.91783608739048461"/>
          <c:w val="0.79525092560569866"/>
          <c:h val="4.808487671435435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'2022 Pace (10)'!$A$7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(10)'!$B$7:$M$7</c:f>
              <c:numCache>
                <c:formatCode>#,##0_);[Red]\(#,##0\)</c:formatCode>
                <c:ptCount val="12"/>
                <c:pt idx="0">
                  <c:v>0</c:v>
                </c:pt>
                <c:pt idx="1">
                  <c:v>0</c:v>
                </c:pt>
                <c:pt idx="2">
                  <c:v>0</c:v>
                </c:pt>
                <c:pt idx="3">
                  <c:v>0</c:v>
                </c:pt>
                <c:pt idx="4">
                  <c:v>0</c:v>
                </c:pt>
                <c:pt idx="5">
                  <c:v>13408</c:v>
                </c:pt>
                <c:pt idx="6">
                  <c:v>5044</c:v>
                </c:pt>
                <c:pt idx="7">
                  <c:v>0</c:v>
                </c:pt>
                <c:pt idx="8">
                  <c:v>0</c:v>
                </c:pt>
                <c:pt idx="9">
                  <c:v>2245</c:v>
                </c:pt>
                <c:pt idx="10">
                  <c:v>6317</c:v>
                </c:pt>
                <c:pt idx="11">
                  <c:v>0</c:v>
                </c:pt>
              </c:numCache>
            </c:numRef>
          </c:val>
        </c:ser>
        <c:ser>
          <c:idx val="4"/>
          <c:order val="1"/>
          <c:tx>
            <c:strRef>
              <c:f>'2022 Pace (10)'!$A$8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(10)'!$B$8:$M$8</c:f>
              <c:numCache>
                <c:formatCode>#,##0_);[Red]\(#,##0\)</c:formatCode>
                <c:ptCount val="12"/>
                <c:pt idx="0">
                  <c:v>0</c:v>
                </c:pt>
                <c:pt idx="1">
                  <c:v>0</c:v>
                </c:pt>
                <c:pt idx="2">
                  <c:v>0</c:v>
                </c:pt>
                <c:pt idx="3">
                  <c:v>0</c:v>
                </c:pt>
                <c:pt idx="4">
                  <c:v>5000</c:v>
                </c:pt>
                <c:pt idx="5">
                  <c:v>0</c:v>
                </c:pt>
                <c:pt idx="6">
                  <c:v>0</c:v>
                </c:pt>
                <c:pt idx="7">
                  <c:v>0</c:v>
                </c:pt>
                <c:pt idx="8">
                  <c:v>0</c:v>
                </c:pt>
                <c:pt idx="9">
                  <c:v>0</c:v>
                </c:pt>
                <c:pt idx="10">
                  <c:v>0</c:v>
                </c:pt>
                <c:pt idx="11">
                  <c:v>0</c:v>
                </c:pt>
              </c:numCache>
            </c:numRef>
          </c:val>
        </c:ser>
        <c:ser>
          <c:idx val="1"/>
          <c:order val="2"/>
          <c:tx>
            <c:strRef>
              <c:f>'2022 Pace (10)'!$A$16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(10)'!$B$16:$M$16</c:f>
              <c:numCache>
                <c:formatCode>#,##0_);[Red]\(#,##0\)</c:formatCode>
                <c:ptCount val="12"/>
                <c:pt idx="0">
                  <c:v>0</c:v>
                </c:pt>
                <c:pt idx="1">
                  <c:v>0</c:v>
                </c:pt>
                <c:pt idx="2">
                  <c:v>0</c:v>
                </c:pt>
                <c:pt idx="3">
                  <c:v>0</c:v>
                </c:pt>
                <c:pt idx="4">
                  <c:v>29530</c:v>
                </c:pt>
                <c:pt idx="5">
                  <c:v>0</c:v>
                </c:pt>
                <c:pt idx="6">
                  <c:v>0</c:v>
                </c:pt>
                <c:pt idx="7">
                  <c:v>0</c:v>
                </c:pt>
                <c:pt idx="8">
                  <c:v>19715</c:v>
                </c:pt>
                <c:pt idx="9">
                  <c:v>24484</c:v>
                </c:pt>
                <c:pt idx="10">
                  <c:v>0</c:v>
                </c:pt>
                <c:pt idx="11">
                  <c:v>0</c:v>
                </c:pt>
              </c:numCache>
            </c:numRef>
          </c:val>
        </c:ser>
        <c:dLbls>
          <c:showLegendKey val="0"/>
          <c:showVal val="0"/>
          <c:showCatName val="0"/>
          <c:showSerName val="0"/>
          <c:showPercent val="0"/>
          <c:showBubbleSize val="0"/>
        </c:dLbls>
        <c:gapWidth val="30"/>
        <c:overlap val="100"/>
        <c:axId val="472810728"/>
        <c:axId val="472809552"/>
      </c:barChart>
      <c:lineChart>
        <c:grouping val="standard"/>
        <c:varyColors val="0"/>
        <c:ser>
          <c:idx val="2"/>
          <c:order val="3"/>
          <c:tx>
            <c:strRef>
              <c:f>'2022 Pace (10)'!$A$9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'2022 Pace (10)'!$B$9:$M$9</c:f>
              <c:numCache>
                <c:formatCode>#,##0_);[Red]\(#,##0\)</c:formatCode>
                <c:ptCount val="12"/>
                <c:pt idx="0">
                  <c:v>1319</c:v>
                </c:pt>
                <c:pt idx="1">
                  <c:v>1185</c:v>
                </c:pt>
                <c:pt idx="2">
                  <c:v>1726</c:v>
                </c:pt>
                <c:pt idx="3">
                  <c:v>4372</c:v>
                </c:pt>
                <c:pt idx="4">
                  <c:v>5105</c:v>
                </c:pt>
                <c:pt idx="5">
                  <c:v>5098</c:v>
                </c:pt>
                <c:pt idx="6">
                  <c:v>4186</c:v>
                </c:pt>
                <c:pt idx="7">
                  <c:v>2982</c:v>
                </c:pt>
                <c:pt idx="8">
                  <c:v>2564</c:v>
                </c:pt>
                <c:pt idx="9">
                  <c:v>3489</c:v>
                </c:pt>
                <c:pt idx="10">
                  <c:v>1312</c:v>
                </c:pt>
                <c:pt idx="11">
                  <c:v>174</c:v>
                </c:pt>
              </c:numCache>
            </c:numRef>
          </c:val>
          <c:smooth val="0"/>
        </c:ser>
        <c:ser>
          <c:idx val="3"/>
          <c:order val="4"/>
          <c:tx>
            <c:strRef>
              <c:f>'2022 Pace (10)'!$A$11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'2022 Pace (10)'!$B$11:$M$11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472810728"/>
        <c:axId val="472809552"/>
      </c:lineChart>
      <c:catAx>
        <c:axId val="4728107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2809552"/>
        <c:crosses val="autoZero"/>
        <c:auto val="1"/>
        <c:lblAlgn val="ctr"/>
        <c:lblOffset val="100"/>
        <c:noMultiLvlLbl val="0"/>
      </c:catAx>
      <c:valAx>
        <c:axId val="472809552"/>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2810728"/>
        <c:crosses val="autoZero"/>
        <c:crossBetween val="between"/>
        <c:majorUnit val="10000"/>
      </c:valAx>
    </c:plotArea>
    <c:legend>
      <c:legendPos val="b"/>
      <c:layout>
        <c:manualLayout>
          <c:xMode val="edge"/>
          <c:yMode val="edge"/>
          <c:x val="6.8319586986611197E-2"/>
          <c:y val="0.91783613696015276"/>
          <c:w val="0.79525099610226735"/>
          <c:h val="4.808488427582913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'2023 Pace (11)'!$A$7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(11)'!$B$7:$M$7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1"/>
          <c:tx>
            <c:strRef>
              <c:f>'2023 Pace (11)'!$A$8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(11)'!$B$8:$M$8</c:f>
              <c:numCache>
                <c:formatCode>#,##0_);[Red]\(#,##0\)</c:formatCode>
                <c:ptCount val="12"/>
                <c:pt idx="0">
                  <c:v>0</c:v>
                </c:pt>
                <c:pt idx="1">
                  <c:v>0</c:v>
                </c:pt>
                <c:pt idx="2">
                  <c:v>0</c:v>
                </c:pt>
                <c:pt idx="3">
                  <c:v>0</c:v>
                </c:pt>
                <c:pt idx="4">
                  <c:v>0</c:v>
                </c:pt>
                <c:pt idx="5">
                  <c:v>0</c:v>
                </c:pt>
                <c:pt idx="6">
                  <c:v>0</c:v>
                </c:pt>
                <c:pt idx="7">
                  <c:v>0</c:v>
                </c:pt>
                <c:pt idx="8">
                  <c:v>0</c:v>
                </c:pt>
                <c:pt idx="9">
                  <c:v>22743</c:v>
                </c:pt>
                <c:pt idx="10">
                  <c:v>0</c:v>
                </c:pt>
                <c:pt idx="11">
                  <c:v>0</c:v>
                </c:pt>
              </c:numCache>
            </c:numRef>
          </c:val>
        </c:ser>
        <c:ser>
          <c:idx val="1"/>
          <c:order val="2"/>
          <c:tx>
            <c:strRef>
              <c:f>'2023 Pace (11)'!$A$16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(11)'!$B$16:$M$16</c:f>
              <c:numCache>
                <c:formatCode>#,##0_);[Red]\(#,##0\)</c:formatCode>
                <c:ptCount val="12"/>
                <c:pt idx="0">
                  <c:v>0</c:v>
                </c:pt>
                <c:pt idx="1">
                  <c:v>0</c:v>
                </c:pt>
                <c:pt idx="2">
                  <c:v>0</c:v>
                </c:pt>
                <c:pt idx="3">
                  <c:v>0</c:v>
                </c:pt>
                <c:pt idx="4">
                  <c:v>0</c:v>
                </c:pt>
                <c:pt idx="5">
                  <c:v>0</c:v>
                </c:pt>
                <c:pt idx="6">
                  <c:v>0</c:v>
                </c:pt>
                <c:pt idx="7">
                  <c:v>0</c:v>
                </c:pt>
                <c:pt idx="8">
                  <c:v>1750</c:v>
                </c:pt>
                <c:pt idx="9">
                  <c:v>0</c:v>
                </c:pt>
                <c:pt idx="10">
                  <c:v>0</c:v>
                </c:pt>
                <c:pt idx="11">
                  <c:v>0</c:v>
                </c:pt>
              </c:numCache>
            </c:numRef>
          </c:val>
        </c:ser>
        <c:dLbls>
          <c:showLegendKey val="0"/>
          <c:showVal val="0"/>
          <c:showCatName val="0"/>
          <c:showSerName val="0"/>
          <c:showPercent val="0"/>
          <c:showBubbleSize val="0"/>
        </c:dLbls>
        <c:gapWidth val="30"/>
        <c:overlap val="100"/>
        <c:axId val="431493568"/>
        <c:axId val="431495528"/>
      </c:barChart>
      <c:lineChart>
        <c:grouping val="standard"/>
        <c:varyColors val="0"/>
        <c:ser>
          <c:idx val="2"/>
          <c:order val="3"/>
          <c:tx>
            <c:strRef>
              <c:f>'2023 Pace (11)'!$A$9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'2023 Pace (11)'!$B$9:$M$9</c:f>
              <c:numCache>
                <c:formatCode>#,##0_);[Red]\(#,##0\)</c:formatCode>
                <c:ptCount val="12"/>
                <c:pt idx="0">
                  <c:v>736</c:v>
                </c:pt>
                <c:pt idx="1">
                  <c:v>662</c:v>
                </c:pt>
                <c:pt idx="2">
                  <c:v>1000</c:v>
                </c:pt>
                <c:pt idx="3">
                  <c:v>2532</c:v>
                </c:pt>
                <c:pt idx="4">
                  <c:v>2399</c:v>
                </c:pt>
                <c:pt idx="5">
                  <c:v>2435</c:v>
                </c:pt>
                <c:pt idx="6">
                  <c:v>2030</c:v>
                </c:pt>
                <c:pt idx="7">
                  <c:v>1558</c:v>
                </c:pt>
                <c:pt idx="8">
                  <c:v>1375</c:v>
                </c:pt>
                <c:pt idx="9">
                  <c:v>1872</c:v>
                </c:pt>
                <c:pt idx="10">
                  <c:v>927</c:v>
                </c:pt>
                <c:pt idx="11">
                  <c:v>112</c:v>
                </c:pt>
              </c:numCache>
            </c:numRef>
          </c:val>
          <c:smooth val="0"/>
        </c:ser>
        <c:ser>
          <c:idx val="3"/>
          <c:order val="4"/>
          <c:tx>
            <c:strRef>
              <c:f>'2023 Pace (11)'!$A$11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'2023 Pace (11)'!$B$11:$M$11</c:f>
              <c:numCache>
                <c:formatCode>#,##0</c:formatCode>
                <c:ptCount val="12"/>
                <c:pt idx="0">
                  <c:v>10608</c:v>
                </c:pt>
                <c:pt idx="1">
                  <c:v>9532</c:v>
                </c:pt>
                <c:pt idx="2">
                  <c:v>14403</c:v>
                </c:pt>
                <c:pt idx="3">
                  <c:v>36478</c:v>
                </c:pt>
                <c:pt idx="4">
                  <c:v>42597</c:v>
                </c:pt>
                <c:pt idx="5">
                  <c:v>43233</c:v>
                </c:pt>
                <c:pt idx="6">
                  <c:v>37634</c:v>
                </c:pt>
                <c:pt idx="7">
                  <c:v>28880</c:v>
                </c:pt>
                <c:pt idx="8">
                  <c:v>25493</c:v>
                </c:pt>
                <c:pt idx="9">
                  <c:v>34693</c:v>
                </c:pt>
                <c:pt idx="10">
                  <c:v>17175</c:v>
                </c:pt>
                <c:pt idx="11">
                  <c:v>2274</c:v>
                </c:pt>
              </c:numCache>
            </c:numRef>
          </c:val>
          <c:smooth val="0"/>
        </c:ser>
        <c:dLbls>
          <c:showLegendKey val="0"/>
          <c:showVal val="0"/>
          <c:showCatName val="0"/>
          <c:showSerName val="0"/>
          <c:showPercent val="0"/>
          <c:showBubbleSize val="0"/>
        </c:dLbls>
        <c:marker val="1"/>
        <c:smooth val="0"/>
        <c:axId val="431493568"/>
        <c:axId val="431495528"/>
      </c:lineChart>
      <c:catAx>
        <c:axId val="431493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495528"/>
        <c:crosses val="autoZero"/>
        <c:auto val="1"/>
        <c:lblAlgn val="ctr"/>
        <c:lblOffset val="100"/>
        <c:noMultiLvlLbl val="0"/>
      </c:catAx>
      <c:valAx>
        <c:axId val="431495528"/>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1493568"/>
        <c:crosses val="autoZero"/>
        <c:crossBetween val="between"/>
        <c:majorUnit val="10000"/>
      </c:valAx>
    </c:plotArea>
    <c:legend>
      <c:legendPos val="b"/>
      <c:layout>
        <c:manualLayout>
          <c:xMode val="edge"/>
          <c:yMode val="edge"/>
          <c:x val="6.8319644659802142E-2"/>
          <c:y val="0.91783633191102509"/>
          <c:w val="0.79525103977387446"/>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15</xdr:row>
      <xdr:rowOff>304800</xdr:rowOff>
    </xdr:from>
    <xdr:to>
      <xdr:col>15</xdr:col>
      <xdr:colOff>504825</xdr:colOff>
      <xdr:row>26</xdr:row>
      <xdr:rowOff>57150</xdr:rowOff>
    </xdr:to>
    <xdr:pic>
      <xdr:nvPicPr>
        <xdr:cNvPr id="464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514725"/>
          <a:ext cx="29241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2181225</xdr:colOff>
      <xdr:row>15</xdr:row>
      <xdr:rowOff>219075</xdr:rowOff>
    </xdr:from>
    <xdr:to>
      <xdr:col>15</xdr:col>
      <xdr:colOff>523875</xdr:colOff>
      <xdr:row>26</xdr:row>
      <xdr:rowOff>38100</xdr:rowOff>
    </xdr:to>
    <xdr:pic>
      <xdr:nvPicPr>
        <xdr:cNvPr id="4640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343852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1219200</xdr:colOff>
      <xdr:row>29</xdr:row>
      <xdr:rowOff>133350</xdr:rowOff>
    </xdr:from>
    <xdr:to>
      <xdr:col>13</xdr:col>
      <xdr:colOff>28575</xdr:colOff>
      <xdr:row>50</xdr:row>
      <xdr:rowOff>76200</xdr:rowOff>
    </xdr:to>
    <xdr:graphicFrame macro="">
      <xdr:nvGraphicFramePr>
        <xdr:cNvPr id="512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1219200</xdr:colOff>
      <xdr:row>29</xdr:row>
      <xdr:rowOff>114300</xdr:rowOff>
    </xdr:from>
    <xdr:to>
      <xdr:col>13</xdr:col>
      <xdr:colOff>85725</xdr:colOff>
      <xdr:row>50</xdr:row>
      <xdr:rowOff>114300</xdr:rowOff>
    </xdr:to>
    <xdr:graphicFrame macro="">
      <xdr:nvGraphicFramePr>
        <xdr:cNvPr id="399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1476375</xdr:colOff>
      <xdr:row>29</xdr:row>
      <xdr:rowOff>152400</xdr:rowOff>
    </xdr:from>
    <xdr:to>
      <xdr:col>8</xdr:col>
      <xdr:colOff>676275</xdr:colOff>
      <xdr:row>50</xdr:row>
      <xdr:rowOff>38100</xdr:rowOff>
    </xdr:to>
    <xdr:graphicFrame macro="">
      <xdr:nvGraphicFramePr>
        <xdr:cNvPr id="564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1333500</xdr:colOff>
      <xdr:row>30</xdr:row>
      <xdr:rowOff>114300</xdr:rowOff>
    </xdr:from>
    <xdr:to>
      <xdr:col>8</xdr:col>
      <xdr:colOff>76200</xdr:colOff>
      <xdr:row>50</xdr:row>
      <xdr:rowOff>57150</xdr:rowOff>
    </xdr:to>
    <xdr:graphicFrame macro="">
      <xdr:nvGraphicFramePr>
        <xdr:cNvPr id="5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1419225</xdr:colOff>
      <xdr:row>29</xdr:row>
      <xdr:rowOff>114300</xdr:rowOff>
    </xdr:from>
    <xdr:to>
      <xdr:col>9</xdr:col>
      <xdr:colOff>38100</xdr:colOff>
      <xdr:row>48</xdr:row>
      <xdr:rowOff>114300</xdr:rowOff>
    </xdr:to>
    <xdr:graphicFrame macro="">
      <xdr:nvGraphicFramePr>
        <xdr:cNvPr id="451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2514600</xdr:colOff>
      <xdr:row>33</xdr:row>
      <xdr:rowOff>133350</xdr:rowOff>
    </xdr:from>
    <xdr:to>
      <xdr:col>6</xdr:col>
      <xdr:colOff>457200</xdr:colOff>
      <xdr:row>45</xdr:row>
      <xdr:rowOff>66675</xdr:rowOff>
    </xdr:to>
    <xdr:pic>
      <xdr:nvPicPr>
        <xdr:cNvPr id="380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581650"/>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1400175</xdr:colOff>
      <xdr:row>29</xdr:row>
      <xdr:rowOff>114300</xdr:rowOff>
    </xdr:from>
    <xdr:to>
      <xdr:col>9</xdr:col>
      <xdr:colOff>19050</xdr:colOff>
      <xdr:row>49</xdr:row>
      <xdr:rowOff>95250</xdr:rowOff>
    </xdr:to>
    <xdr:graphicFrame macro="">
      <xdr:nvGraphicFramePr>
        <xdr:cNvPr id="1505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1362075</xdr:colOff>
      <xdr:row>29</xdr:row>
      <xdr:rowOff>133350</xdr:rowOff>
    </xdr:from>
    <xdr:to>
      <xdr:col>13</xdr:col>
      <xdr:colOff>133350</xdr:colOff>
      <xdr:row>50</xdr:row>
      <xdr:rowOff>133350</xdr:rowOff>
    </xdr:to>
    <xdr:graphicFrame macro="">
      <xdr:nvGraphicFramePr>
        <xdr:cNvPr id="522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1181100</xdr:colOff>
      <xdr:row>29</xdr:row>
      <xdr:rowOff>104775</xdr:rowOff>
    </xdr:from>
    <xdr:to>
      <xdr:col>13</xdr:col>
      <xdr:colOff>152400</xdr:colOff>
      <xdr:row>50</xdr:row>
      <xdr:rowOff>104775</xdr:rowOff>
    </xdr:to>
    <xdr:graphicFrame macro="">
      <xdr:nvGraphicFramePr>
        <xdr:cNvPr id="471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1143000</xdr:colOff>
      <xdr:row>29</xdr:row>
      <xdr:rowOff>152400</xdr:rowOff>
    </xdr:from>
    <xdr:to>
      <xdr:col>13</xdr:col>
      <xdr:colOff>85725</xdr:colOff>
      <xdr:row>50</xdr:row>
      <xdr:rowOff>76200</xdr:rowOff>
    </xdr:to>
    <xdr:graphicFrame macro="">
      <xdr:nvGraphicFramePr>
        <xdr:cNvPr id="389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1171575</xdr:colOff>
      <xdr:row>29</xdr:row>
      <xdr:rowOff>104775</xdr:rowOff>
    </xdr:from>
    <xdr:to>
      <xdr:col>13</xdr:col>
      <xdr:colOff>190500</xdr:colOff>
      <xdr:row>50</xdr:row>
      <xdr:rowOff>66675</xdr:rowOff>
    </xdr:to>
    <xdr:graphicFrame macro="">
      <xdr:nvGraphicFramePr>
        <xdr:cNvPr id="481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1209675</xdr:colOff>
      <xdr:row>29</xdr:row>
      <xdr:rowOff>152400</xdr:rowOff>
    </xdr:from>
    <xdr:to>
      <xdr:col>13</xdr:col>
      <xdr:colOff>152400</xdr:colOff>
      <xdr:row>50</xdr:row>
      <xdr:rowOff>76200</xdr:rowOff>
    </xdr:to>
    <xdr:graphicFrame macro="">
      <xdr:nvGraphicFramePr>
        <xdr:cNvPr id="491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1200150</xdr:colOff>
      <xdr:row>29</xdr:row>
      <xdr:rowOff>104775</xdr:rowOff>
    </xdr:from>
    <xdr:to>
      <xdr:col>13</xdr:col>
      <xdr:colOff>104775</xdr:colOff>
      <xdr:row>50</xdr:row>
      <xdr:rowOff>76200</xdr:rowOff>
    </xdr:to>
    <xdr:graphicFrame macro="">
      <xdr:nvGraphicFramePr>
        <xdr:cNvPr id="50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P/Xiaoling/Dallas/Dallas_2007_04_12_reports/Dallas_2007_04_12_report_M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eff%20Eastman/Client%20Folders/Houston%20CVB/HoustonTAPReportsExcel/2007/Houston_2007_1_6_report_3Y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2014"/>
      <sheetName val="2014 Pace"/>
      <sheetName val="2014 Variance"/>
      <sheetName val="2014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1">
          <cell r="B11">
            <v>1</v>
          </cell>
          <cell r="C11">
            <v>2</v>
          </cell>
        </row>
        <row r="13">
          <cell r="E13" t="str">
            <v>actual_bookings</v>
          </cell>
          <cell r="F13" t="str">
            <v>pace_target</v>
          </cell>
          <cell r="G13" t="str">
            <v>target_consumption</v>
          </cell>
          <cell r="J13" t="str">
            <v>variance</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6"/>
      <sheetName val="2006 Pace"/>
      <sheetName val="2006 Variance"/>
      <sheetName val="2006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11">
          <cell r="B11">
            <v>1</v>
          </cell>
          <cell r="C11">
            <v>2</v>
          </cell>
          <cell r="D11">
            <v>3</v>
          </cell>
          <cell r="E11">
            <v>4</v>
          </cell>
          <cell r="F11">
            <v>5</v>
          </cell>
          <cell r="G11">
            <v>6</v>
          </cell>
          <cell r="H11">
            <v>7</v>
          </cell>
          <cell r="I11">
            <v>8</v>
          </cell>
          <cell r="J11">
            <v>9</v>
          </cell>
          <cell r="K11">
            <v>10</v>
          </cell>
          <cell r="L11">
            <v>11</v>
          </cell>
          <cell r="M11">
            <v>12</v>
          </cell>
        </row>
        <row r="13">
          <cell r="K13" t="str">
            <v>tentative</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P28"/>
  <sheetViews>
    <sheetView showGridLines="0" showRowColHeaders="0" tabSelected="1" topLeftCell="C1" zoomScaleNormal="100" workbookViewId="0">
      <selection activeCell="A79" sqref="A79"/>
    </sheetView>
  </sheetViews>
  <sheetFormatPr defaultRowHeight="12.75" x14ac:dyDescent="0.2"/>
  <cols>
    <col min="1" max="2" width="0" style="7" hidden="1" customWidth="1"/>
    <col min="3" max="9" width="9.140625" style="7"/>
    <col min="10" max="10" width="7.85546875" style="7" customWidth="1"/>
    <col min="11" max="11" width="34" style="7" bestFit="1" customWidth="1"/>
    <col min="12" max="16384" width="9.140625" style="7"/>
  </cols>
  <sheetData>
    <row r="2" spans="5:16" x14ac:dyDescent="0.2">
      <c r="E2" s="75"/>
    </row>
    <row r="6" spans="5:16" ht="13.5" thickBot="1" x14ac:dyDescent="0.25"/>
    <row r="7" spans="5:16" ht="13.5" thickTop="1" x14ac:dyDescent="0.2">
      <c r="E7" s="24"/>
      <c r="F7" s="23"/>
      <c r="G7" s="23"/>
      <c r="H7" s="23"/>
      <c r="I7" s="23"/>
      <c r="J7" s="23"/>
      <c r="K7" s="23"/>
      <c r="L7" s="23"/>
      <c r="M7" s="23"/>
      <c r="N7" s="23"/>
      <c r="O7" s="23"/>
      <c r="P7" s="22"/>
    </row>
    <row r="8" spans="5:16" x14ac:dyDescent="0.2">
      <c r="E8" s="13"/>
      <c r="F8" s="12"/>
      <c r="G8" s="12"/>
      <c r="H8" s="12"/>
      <c r="I8" s="12"/>
      <c r="J8" s="12"/>
      <c r="K8" s="12"/>
      <c r="L8" s="12"/>
      <c r="M8" s="12"/>
      <c r="N8" s="12"/>
      <c r="O8" s="12"/>
      <c r="P8" s="11"/>
    </row>
    <row r="9" spans="5:16" ht="25.5" x14ac:dyDescent="0.35">
      <c r="E9" s="13"/>
      <c r="F9" s="12"/>
      <c r="G9" s="12"/>
      <c r="H9" s="21" t="s">
        <v>0</v>
      </c>
      <c r="I9" s="21"/>
      <c r="J9" s="21"/>
      <c r="K9" s="12"/>
      <c r="L9" s="12"/>
      <c r="M9" s="12"/>
      <c r="N9" s="12"/>
      <c r="O9" s="12"/>
      <c r="P9" s="11"/>
    </row>
    <row r="10" spans="5:16" x14ac:dyDescent="0.2">
      <c r="E10" s="13"/>
      <c r="F10" s="12"/>
      <c r="G10" s="12"/>
      <c r="H10" s="12"/>
      <c r="I10" s="12"/>
      <c r="J10" s="12"/>
      <c r="K10" s="12"/>
      <c r="L10" s="12"/>
      <c r="M10" s="12"/>
      <c r="N10" s="12"/>
      <c r="O10" s="12"/>
      <c r="P10" s="11"/>
    </row>
    <row r="11" spans="5:16" x14ac:dyDescent="0.2">
      <c r="E11" s="13"/>
      <c r="F11" s="12"/>
      <c r="G11" s="12"/>
      <c r="H11" s="12"/>
      <c r="I11" s="12"/>
      <c r="J11" s="12"/>
      <c r="K11" s="12"/>
      <c r="L11" s="12"/>
      <c r="M11" s="12"/>
      <c r="N11" s="12"/>
      <c r="O11" s="12"/>
      <c r="P11" s="11"/>
    </row>
    <row r="12" spans="5:16" ht="33.75" x14ac:dyDescent="0.5">
      <c r="E12" s="13"/>
      <c r="F12" s="12"/>
      <c r="G12" s="12"/>
      <c r="H12" s="20" t="s">
        <v>1</v>
      </c>
      <c r="I12" s="19"/>
      <c r="J12" s="19"/>
      <c r="K12" s="19"/>
      <c r="L12" s="19"/>
      <c r="M12" s="12"/>
      <c r="N12" s="12"/>
      <c r="O12" s="12"/>
      <c r="P12" s="11"/>
    </row>
    <row r="13" spans="5:16" x14ac:dyDescent="0.2">
      <c r="E13" s="13"/>
      <c r="F13" s="12"/>
      <c r="G13" s="12"/>
      <c r="H13" s="12"/>
      <c r="I13" s="12"/>
      <c r="J13" s="12"/>
      <c r="K13" s="12"/>
      <c r="L13" s="12"/>
      <c r="M13" s="12"/>
      <c r="N13" s="12"/>
      <c r="O13" s="12"/>
      <c r="P13" s="11"/>
    </row>
    <row r="14" spans="5:16" ht="26.25" x14ac:dyDescent="0.4">
      <c r="E14" s="13"/>
      <c r="F14" s="12"/>
      <c r="G14" s="12"/>
      <c r="H14" s="12"/>
      <c r="I14" s="12"/>
      <c r="J14" s="78" t="s">
        <v>52</v>
      </c>
      <c r="K14" s="18" t="s">
        <v>62</v>
      </c>
      <c r="L14" s="12"/>
      <c r="M14" s="12"/>
      <c r="N14" s="12"/>
      <c r="O14" s="12"/>
      <c r="P14" s="11"/>
    </row>
    <row r="15" spans="5:16" ht="26.25" x14ac:dyDescent="0.4">
      <c r="E15" s="13"/>
      <c r="F15" s="12"/>
      <c r="G15" s="12"/>
      <c r="I15" s="17"/>
      <c r="J15" s="78" t="s">
        <v>85</v>
      </c>
      <c r="K15" s="18" t="s">
        <v>90</v>
      </c>
      <c r="L15" s="16"/>
      <c r="M15" s="16"/>
      <c r="N15" s="12"/>
      <c r="O15" s="12"/>
      <c r="P15" s="11"/>
    </row>
    <row r="16" spans="5:16" ht="23.25" x14ac:dyDescent="0.35">
      <c r="E16" s="13"/>
      <c r="F16" s="12"/>
      <c r="G16" s="12"/>
      <c r="J16" s="79" t="s">
        <v>51</v>
      </c>
      <c r="K16" s="71">
        <v>42429</v>
      </c>
      <c r="L16" s="16"/>
      <c r="M16" s="16"/>
      <c r="N16" s="12"/>
      <c r="O16" s="12"/>
      <c r="P16" s="11"/>
    </row>
    <row r="17" spans="5:16" ht="18" x14ac:dyDescent="0.25">
      <c r="E17" s="13"/>
      <c r="F17" s="12"/>
      <c r="G17" s="12"/>
      <c r="I17" s="72"/>
      <c r="J17" s="73" t="s">
        <v>28</v>
      </c>
      <c r="K17" s="74">
        <v>42432</v>
      </c>
      <c r="L17" s="12"/>
      <c r="M17" s="12"/>
      <c r="N17" s="12"/>
      <c r="O17" s="12"/>
      <c r="P17" s="11"/>
    </row>
    <row r="18" spans="5:16" ht="15.75" x14ac:dyDescent="0.25">
      <c r="E18" s="13"/>
      <c r="F18" s="12"/>
      <c r="G18" s="12"/>
      <c r="H18" s="14"/>
      <c r="I18" s="15"/>
      <c r="J18" s="119"/>
      <c r="K18" s="120"/>
      <c r="L18" s="12"/>
      <c r="M18" s="12"/>
      <c r="N18" s="12"/>
      <c r="O18" s="12"/>
      <c r="P18" s="11"/>
    </row>
    <row r="19" spans="5:16" ht="15.75" x14ac:dyDescent="0.25">
      <c r="E19" s="13"/>
      <c r="F19" s="12"/>
      <c r="G19" s="12"/>
      <c r="H19" s="14"/>
      <c r="I19" s="14"/>
      <c r="J19" s="14"/>
      <c r="K19" s="14"/>
      <c r="L19" s="12"/>
      <c r="M19" s="12"/>
      <c r="N19" s="12"/>
      <c r="O19" s="12"/>
      <c r="P19" s="11"/>
    </row>
    <row r="20" spans="5:16" x14ac:dyDescent="0.2">
      <c r="E20" s="121" t="s">
        <v>23</v>
      </c>
      <c r="F20" s="122"/>
      <c r="G20" s="122"/>
      <c r="H20" s="82" t="s">
        <v>24</v>
      </c>
      <c r="I20" s="12"/>
      <c r="J20" s="12"/>
      <c r="K20" s="12"/>
      <c r="L20" s="12"/>
      <c r="M20" s="12"/>
      <c r="N20" s="12"/>
      <c r="O20" s="12"/>
      <c r="P20" s="11"/>
    </row>
    <row r="21" spans="5:16" x14ac:dyDescent="0.2">
      <c r="E21" s="13"/>
      <c r="F21" s="12"/>
      <c r="G21" s="12"/>
      <c r="H21" s="82" t="s">
        <v>78</v>
      </c>
      <c r="I21" s="12"/>
      <c r="J21" s="12"/>
      <c r="K21" s="12"/>
      <c r="L21" s="12"/>
      <c r="M21" s="12"/>
      <c r="N21" s="12"/>
      <c r="O21" s="12"/>
      <c r="P21" s="11"/>
    </row>
    <row r="22" spans="5:16" x14ac:dyDescent="0.2">
      <c r="E22" s="13"/>
      <c r="F22" s="12"/>
      <c r="G22" s="12"/>
      <c r="H22" s="82" t="s">
        <v>79</v>
      </c>
      <c r="I22" s="12"/>
      <c r="J22" s="12"/>
      <c r="K22" s="12"/>
      <c r="L22" s="12"/>
      <c r="M22" s="12"/>
      <c r="N22" s="12"/>
      <c r="O22" s="12"/>
      <c r="P22" s="11"/>
    </row>
    <row r="23" spans="5:16" x14ac:dyDescent="0.2">
      <c r="E23" s="13"/>
      <c r="F23" s="12"/>
      <c r="G23" s="12"/>
      <c r="H23" s="118" t="s">
        <v>82</v>
      </c>
      <c r="I23" s="12"/>
      <c r="J23" s="12"/>
      <c r="K23" s="12"/>
      <c r="L23" s="12"/>
      <c r="M23" s="12"/>
      <c r="N23" s="12"/>
      <c r="O23" s="12"/>
      <c r="P23" s="11"/>
    </row>
    <row r="24" spans="5:16" x14ac:dyDescent="0.2">
      <c r="E24" s="13"/>
      <c r="F24" s="12"/>
      <c r="G24" s="12"/>
      <c r="H24" s="118" t="s">
        <v>83</v>
      </c>
      <c r="I24" s="12"/>
      <c r="J24" s="12"/>
      <c r="K24" s="12"/>
      <c r="L24" s="12"/>
      <c r="M24" s="12"/>
      <c r="N24" s="12"/>
      <c r="O24" s="12"/>
      <c r="P24" s="11"/>
    </row>
    <row r="25" spans="5:16" x14ac:dyDescent="0.2">
      <c r="E25" s="13"/>
      <c r="F25" s="12"/>
      <c r="G25" s="12"/>
      <c r="H25" s="82" t="s">
        <v>54</v>
      </c>
      <c r="I25" s="12"/>
      <c r="J25" s="12"/>
      <c r="K25" s="12"/>
      <c r="L25" s="12"/>
      <c r="M25" s="12"/>
      <c r="N25" s="12"/>
      <c r="O25" s="12"/>
      <c r="P25" s="11"/>
    </row>
    <row r="26" spans="5:16" x14ac:dyDescent="0.2">
      <c r="E26" s="13"/>
      <c r="F26" s="12"/>
      <c r="G26" s="12"/>
      <c r="H26" s="82" t="s">
        <v>80</v>
      </c>
      <c r="I26" s="12"/>
      <c r="J26" s="12"/>
      <c r="K26" s="12"/>
      <c r="L26" s="12"/>
      <c r="M26" s="12"/>
      <c r="N26" s="12"/>
      <c r="O26" s="12"/>
      <c r="P26" s="11"/>
    </row>
    <row r="27" spans="5:16" ht="13.5" thickBot="1" x14ac:dyDescent="0.25">
      <c r="E27" s="10"/>
      <c r="F27" s="9"/>
      <c r="G27" s="9"/>
      <c r="H27" s="9"/>
      <c r="I27" s="9"/>
      <c r="J27" s="9"/>
      <c r="K27" s="9"/>
      <c r="L27" s="9"/>
      <c r="M27" s="9"/>
      <c r="N27" s="9"/>
      <c r="O27" s="9"/>
      <c r="P27" s="8"/>
    </row>
    <row r="28" spans="5:16" ht="13.5" thickTop="1" x14ac:dyDescent="0.2"/>
  </sheetData>
  <sheetProtection password="CC2E" sheet="1" objects="1" scenarios="1"/>
  <mergeCells count="2">
    <mergeCell ref="J18:K18"/>
    <mergeCell ref="E20:G20"/>
  </mergeCells>
  <pageMargins left="0.25" right="0.25" top="0.75" bottom="0.75" header="0.3" footer="0.3"/>
  <pageSetup scale="85" orientation="landscape" verticalDpi="0" r:id="rId1"/>
  <headerFooter alignWithMargins="0">
    <oddFooter>&amp;C&amp;F
&amp;P  of  &amp;N</oddFooter>
    <firstFooter>&amp;C&amp;P of &amp;N</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2022</v>
      </c>
      <c r="G4" s="34"/>
      <c r="H4" s="33"/>
      <c r="I4" s="33"/>
      <c r="J4" s="33"/>
    </row>
    <row r="5" spans="1:14" ht="15.75" thickBot="1" x14ac:dyDescent="0.25">
      <c r="A5" s="56" t="s">
        <v>107</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0</v>
      </c>
      <c r="F6" s="54">
        <v>5000</v>
      </c>
      <c r="G6" s="54">
        <v>13408</v>
      </c>
      <c r="H6" s="54">
        <v>5044</v>
      </c>
      <c r="I6" s="54">
        <v>0</v>
      </c>
      <c r="J6" s="54">
        <v>0</v>
      </c>
      <c r="K6" s="54">
        <v>2245</v>
      </c>
      <c r="L6" s="54">
        <v>6317</v>
      </c>
      <c r="M6" s="54">
        <v>0</v>
      </c>
      <c r="N6" s="55">
        <v>32014</v>
      </c>
    </row>
    <row r="7" spans="1:14" x14ac:dyDescent="0.2">
      <c r="A7" s="93" t="s">
        <v>3</v>
      </c>
      <c r="B7" s="96">
        <v>0</v>
      </c>
      <c r="C7" s="96">
        <v>0</v>
      </c>
      <c r="D7" s="96">
        <v>0</v>
      </c>
      <c r="E7" s="96">
        <v>0</v>
      </c>
      <c r="F7" s="96">
        <v>0</v>
      </c>
      <c r="G7" s="96">
        <v>13408</v>
      </c>
      <c r="H7" s="96">
        <v>5044</v>
      </c>
      <c r="I7" s="96">
        <v>0</v>
      </c>
      <c r="J7" s="96">
        <v>0</v>
      </c>
      <c r="K7" s="96">
        <v>2245</v>
      </c>
      <c r="L7" s="96">
        <v>6317</v>
      </c>
      <c r="M7" s="96">
        <v>0</v>
      </c>
      <c r="N7" s="97">
        <v>27014</v>
      </c>
    </row>
    <row r="8" spans="1:14" x14ac:dyDescent="0.2">
      <c r="A8" s="92" t="s">
        <v>67</v>
      </c>
      <c r="B8" s="94">
        <v>0</v>
      </c>
      <c r="C8" s="94">
        <v>0</v>
      </c>
      <c r="D8" s="94">
        <v>0</v>
      </c>
      <c r="E8" s="94">
        <v>0</v>
      </c>
      <c r="F8" s="94">
        <v>5000</v>
      </c>
      <c r="G8" s="94">
        <v>0</v>
      </c>
      <c r="H8" s="94">
        <v>0</v>
      </c>
      <c r="I8" s="94">
        <v>0</v>
      </c>
      <c r="J8" s="94">
        <v>0</v>
      </c>
      <c r="K8" s="94">
        <v>0</v>
      </c>
      <c r="L8" s="94">
        <v>0</v>
      </c>
      <c r="M8" s="94">
        <v>0</v>
      </c>
      <c r="N8" s="95">
        <v>5000</v>
      </c>
    </row>
    <row r="9" spans="1:14" x14ac:dyDescent="0.2">
      <c r="A9" s="32" t="s">
        <v>4</v>
      </c>
      <c r="B9" s="42">
        <v>1319</v>
      </c>
      <c r="C9" s="42">
        <v>1185</v>
      </c>
      <c r="D9" s="42">
        <v>1726</v>
      </c>
      <c r="E9" s="42">
        <v>4372</v>
      </c>
      <c r="F9" s="42">
        <v>5105</v>
      </c>
      <c r="G9" s="42">
        <v>5098</v>
      </c>
      <c r="H9" s="42">
        <v>4186</v>
      </c>
      <c r="I9" s="42">
        <v>2982</v>
      </c>
      <c r="J9" s="42">
        <v>2564</v>
      </c>
      <c r="K9" s="42">
        <v>3489</v>
      </c>
      <c r="L9" s="42">
        <v>1312</v>
      </c>
      <c r="M9" s="42">
        <v>174</v>
      </c>
      <c r="N9" s="43">
        <v>33512</v>
      </c>
    </row>
    <row r="10" spans="1:14" x14ac:dyDescent="0.2">
      <c r="A10" s="46" t="s">
        <v>76</v>
      </c>
      <c r="B10" s="99">
        <v>-1319</v>
      </c>
      <c r="C10" s="99">
        <v>-1185</v>
      </c>
      <c r="D10" s="99">
        <v>-1726</v>
      </c>
      <c r="E10" s="99">
        <v>-4372</v>
      </c>
      <c r="F10" s="99">
        <v>-105</v>
      </c>
      <c r="G10" s="99">
        <v>8310</v>
      </c>
      <c r="H10" s="99">
        <v>858</v>
      </c>
      <c r="I10" s="99">
        <v>-2982</v>
      </c>
      <c r="J10" s="99">
        <v>-2564</v>
      </c>
      <c r="K10" s="99">
        <v>-1244</v>
      </c>
      <c r="L10" s="99">
        <v>5005</v>
      </c>
      <c r="M10" s="99">
        <v>-174</v>
      </c>
      <c r="N10" s="98">
        <v>-1498</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0</v>
      </c>
      <c r="C12" s="86">
        <v>0</v>
      </c>
      <c r="D12" s="86">
        <v>0</v>
      </c>
      <c r="E12" s="86">
        <v>0</v>
      </c>
      <c r="F12" s="86">
        <v>0.98</v>
      </c>
      <c r="G12" s="86">
        <v>2.63</v>
      </c>
      <c r="H12" s="86">
        <v>1.2</v>
      </c>
      <c r="I12" s="86">
        <v>0</v>
      </c>
      <c r="J12" s="86">
        <v>0</v>
      </c>
      <c r="K12" s="86">
        <v>0.64</v>
      </c>
      <c r="L12" s="86">
        <v>4.8099999999999996</v>
      </c>
      <c r="M12" s="86">
        <v>0</v>
      </c>
      <c r="N12" s="87">
        <v>0.95529959417522081</v>
      </c>
    </row>
    <row r="13" spans="1:14" x14ac:dyDescent="0.2">
      <c r="A13" s="107" t="s">
        <v>6</v>
      </c>
      <c r="B13" s="112">
        <v>17000</v>
      </c>
      <c r="C13" s="112">
        <v>0</v>
      </c>
      <c r="D13" s="112">
        <v>0</v>
      </c>
      <c r="E13" s="112">
        <v>0</v>
      </c>
      <c r="F13" s="112">
        <v>7725</v>
      </c>
      <c r="G13" s="112">
        <v>13408</v>
      </c>
      <c r="H13" s="112">
        <v>8614</v>
      </c>
      <c r="I13" s="112">
        <v>11100</v>
      </c>
      <c r="J13" s="112">
        <v>14797</v>
      </c>
      <c r="K13" s="112">
        <v>2245</v>
      </c>
      <c r="L13" s="112">
        <v>6317</v>
      </c>
      <c r="M13" s="112">
        <v>0</v>
      </c>
      <c r="N13" s="113">
        <v>81206</v>
      </c>
    </row>
    <row r="14" spans="1:14" x14ac:dyDescent="0.2">
      <c r="A14" s="46" t="s">
        <v>7</v>
      </c>
      <c r="B14" s="58">
        <v>17000</v>
      </c>
      <c r="C14" s="58">
        <v>0</v>
      </c>
      <c r="D14" s="58">
        <v>0</v>
      </c>
      <c r="E14" s="58">
        <v>0</v>
      </c>
      <c r="F14" s="58">
        <v>2725</v>
      </c>
      <c r="G14" s="58">
        <v>0</v>
      </c>
      <c r="H14" s="58">
        <v>3570</v>
      </c>
      <c r="I14" s="58">
        <v>11100</v>
      </c>
      <c r="J14" s="58">
        <v>14797</v>
      </c>
      <c r="K14" s="58">
        <v>0</v>
      </c>
      <c r="L14" s="58">
        <v>0</v>
      </c>
      <c r="M14" s="58">
        <v>0</v>
      </c>
      <c r="N14" s="57">
        <v>49192</v>
      </c>
    </row>
    <row r="15" spans="1:14" x14ac:dyDescent="0.2">
      <c r="A15" s="107" t="s">
        <v>8</v>
      </c>
      <c r="B15" s="110">
        <v>0</v>
      </c>
      <c r="C15" s="110">
        <v>0</v>
      </c>
      <c r="D15" s="110">
        <v>0</v>
      </c>
      <c r="E15" s="110">
        <v>0</v>
      </c>
      <c r="F15" s="110">
        <v>0.65</v>
      </c>
      <c r="G15" s="110">
        <v>1</v>
      </c>
      <c r="H15" s="110">
        <v>0.59</v>
      </c>
      <c r="I15" s="110">
        <v>0</v>
      </c>
      <c r="J15" s="110">
        <v>0</v>
      </c>
      <c r="K15" s="110">
        <v>1</v>
      </c>
      <c r="L15" s="110">
        <v>1</v>
      </c>
      <c r="M15" s="110">
        <v>0</v>
      </c>
      <c r="N15" s="111">
        <v>0.39423195330394306</v>
      </c>
    </row>
    <row r="16" spans="1:14" ht="13.5" thickBot="1" x14ac:dyDescent="0.25">
      <c r="A16" s="109" t="s">
        <v>9</v>
      </c>
      <c r="B16" s="116">
        <v>0</v>
      </c>
      <c r="C16" s="116">
        <v>0</v>
      </c>
      <c r="D16" s="116">
        <v>0</v>
      </c>
      <c r="E16" s="116">
        <v>0</v>
      </c>
      <c r="F16" s="116">
        <v>29530</v>
      </c>
      <c r="G16" s="116">
        <v>0</v>
      </c>
      <c r="H16" s="116">
        <v>0</v>
      </c>
      <c r="I16" s="116">
        <v>0</v>
      </c>
      <c r="J16" s="116">
        <v>19715</v>
      </c>
      <c r="K16" s="116">
        <v>24484</v>
      </c>
      <c r="L16" s="116">
        <v>0</v>
      </c>
      <c r="M16" s="116">
        <v>0</v>
      </c>
      <c r="N16" s="117">
        <v>73729</v>
      </c>
    </row>
    <row r="17" spans="1:14" ht="13.5" thickTop="1" x14ac:dyDescent="0.2"/>
    <row r="18" spans="1:14" ht="15.75" thickBot="1" x14ac:dyDescent="0.25">
      <c r="A18" s="56" t="s">
        <v>108</v>
      </c>
      <c r="B18" s="30"/>
      <c r="C18" s="30"/>
      <c r="D18" s="30"/>
      <c r="E18" s="30"/>
      <c r="F18" s="44"/>
      <c r="G18" s="44"/>
    </row>
    <row r="19" spans="1:14" ht="13.5" thickTop="1" x14ac:dyDescent="0.2">
      <c r="A19" s="50" t="s">
        <v>66</v>
      </c>
      <c r="B19" s="54">
        <v>0</v>
      </c>
      <c r="C19" s="54">
        <v>0</v>
      </c>
      <c r="D19" s="54">
        <v>0</v>
      </c>
      <c r="E19" s="54">
        <v>0</v>
      </c>
      <c r="F19" s="54">
        <v>1</v>
      </c>
      <c r="G19" s="54">
        <v>1</v>
      </c>
      <c r="H19" s="54">
        <v>1</v>
      </c>
      <c r="I19" s="54">
        <v>0</v>
      </c>
      <c r="J19" s="54">
        <v>0</v>
      </c>
      <c r="K19" s="54">
        <v>1</v>
      </c>
      <c r="L19" s="54">
        <v>1</v>
      </c>
      <c r="M19" s="54">
        <v>0</v>
      </c>
      <c r="N19" s="55">
        <v>5</v>
      </c>
    </row>
    <row r="20" spans="1:14" x14ac:dyDescent="0.2">
      <c r="A20" s="93" t="s">
        <v>56</v>
      </c>
      <c r="B20" s="96">
        <v>0</v>
      </c>
      <c r="C20" s="96">
        <v>0</v>
      </c>
      <c r="D20" s="96">
        <v>0</v>
      </c>
      <c r="E20" s="96">
        <v>0</v>
      </c>
      <c r="F20" s="96">
        <v>0</v>
      </c>
      <c r="G20" s="96">
        <v>1</v>
      </c>
      <c r="H20" s="96">
        <v>1</v>
      </c>
      <c r="I20" s="96">
        <v>0</v>
      </c>
      <c r="J20" s="96">
        <v>0</v>
      </c>
      <c r="K20" s="96">
        <v>1</v>
      </c>
      <c r="L20" s="96">
        <v>1</v>
      </c>
      <c r="M20" s="96">
        <v>0</v>
      </c>
      <c r="N20" s="97">
        <v>4</v>
      </c>
    </row>
    <row r="21" spans="1:14" x14ac:dyDescent="0.2">
      <c r="A21" s="92" t="s">
        <v>68</v>
      </c>
      <c r="B21" s="94">
        <v>0</v>
      </c>
      <c r="C21" s="94">
        <v>0</v>
      </c>
      <c r="D21" s="94">
        <v>0</v>
      </c>
      <c r="E21" s="94">
        <v>0</v>
      </c>
      <c r="F21" s="94">
        <v>1</v>
      </c>
      <c r="G21" s="94">
        <v>0</v>
      </c>
      <c r="H21" s="94">
        <v>0</v>
      </c>
      <c r="I21" s="94">
        <v>0</v>
      </c>
      <c r="J21" s="94">
        <v>0</v>
      </c>
      <c r="K21" s="94">
        <v>0</v>
      </c>
      <c r="L21" s="94">
        <v>0</v>
      </c>
      <c r="M21" s="94">
        <v>0</v>
      </c>
      <c r="N21" s="95">
        <v>1</v>
      </c>
    </row>
    <row r="22" spans="1:14" x14ac:dyDescent="0.2">
      <c r="A22" s="32" t="s">
        <v>4</v>
      </c>
      <c r="B22" s="42">
        <v>0</v>
      </c>
      <c r="C22" s="42">
        <v>0</v>
      </c>
      <c r="D22" s="42">
        <v>0</v>
      </c>
      <c r="E22" s="42">
        <v>0</v>
      </c>
      <c r="F22" s="42">
        <v>0</v>
      </c>
      <c r="G22" s="42">
        <v>0</v>
      </c>
      <c r="H22" s="42">
        <v>0</v>
      </c>
      <c r="I22" s="42">
        <v>0</v>
      </c>
      <c r="J22" s="42">
        <v>0</v>
      </c>
      <c r="K22" s="42">
        <v>0</v>
      </c>
      <c r="L22" s="42">
        <v>0</v>
      </c>
      <c r="M22" s="42">
        <v>0</v>
      </c>
      <c r="N22" s="43">
        <v>0</v>
      </c>
    </row>
    <row r="23" spans="1:14" x14ac:dyDescent="0.2">
      <c r="A23" s="46" t="s">
        <v>76</v>
      </c>
      <c r="B23" s="99">
        <v>0</v>
      </c>
      <c r="C23" s="99">
        <v>0</v>
      </c>
      <c r="D23" s="99">
        <v>0</v>
      </c>
      <c r="E23" s="99">
        <v>0</v>
      </c>
      <c r="F23" s="99">
        <v>1</v>
      </c>
      <c r="G23" s="99">
        <v>1</v>
      </c>
      <c r="H23" s="99">
        <v>1</v>
      </c>
      <c r="I23" s="99">
        <v>0</v>
      </c>
      <c r="J23" s="99">
        <v>0</v>
      </c>
      <c r="K23" s="99">
        <v>1</v>
      </c>
      <c r="L23" s="99">
        <v>1</v>
      </c>
      <c r="M23" s="99">
        <v>0</v>
      </c>
      <c r="N23" s="98">
        <v>5</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0</v>
      </c>
      <c r="C25" s="86">
        <v>0</v>
      </c>
      <c r="D25" s="86">
        <v>0</v>
      </c>
      <c r="E25" s="86">
        <v>0</v>
      </c>
      <c r="F25" s="86">
        <v>1</v>
      </c>
      <c r="G25" s="86">
        <v>1</v>
      </c>
      <c r="H25" s="86">
        <v>1</v>
      </c>
      <c r="I25" s="86">
        <v>0</v>
      </c>
      <c r="J25" s="86">
        <v>0</v>
      </c>
      <c r="K25" s="86">
        <v>1</v>
      </c>
      <c r="L25" s="86">
        <v>1</v>
      </c>
      <c r="M25" s="86">
        <v>0</v>
      </c>
      <c r="N25" s="87">
        <v>5</v>
      </c>
    </row>
    <row r="26" spans="1:14" x14ac:dyDescent="0.2">
      <c r="A26" s="107" t="s">
        <v>57</v>
      </c>
      <c r="B26" s="112">
        <v>1</v>
      </c>
      <c r="C26" s="112">
        <v>0</v>
      </c>
      <c r="D26" s="112">
        <v>0</v>
      </c>
      <c r="E26" s="112">
        <v>0</v>
      </c>
      <c r="F26" s="112">
        <v>2</v>
      </c>
      <c r="G26" s="112">
        <v>1</v>
      </c>
      <c r="H26" s="112">
        <v>2</v>
      </c>
      <c r="I26" s="112">
        <v>1</v>
      </c>
      <c r="J26" s="112">
        <v>2</v>
      </c>
      <c r="K26" s="112">
        <v>1</v>
      </c>
      <c r="L26" s="112">
        <v>1</v>
      </c>
      <c r="M26" s="112">
        <v>0</v>
      </c>
      <c r="N26" s="113">
        <v>11</v>
      </c>
    </row>
    <row r="27" spans="1:14" x14ac:dyDescent="0.2">
      <c r="A27" s="46" t="s">
        <v>58</v>
      </c>
      <c r="B27" s="58">
        <v>1</v>
      </c>
      <c r="C27" s="58">
        <v>0</v>
      </c>
      <c r="D27" s="58">
        <v>0</v>
      </c>
      <c r="E27" s="58">
        <v>0</v>
      </c>
      <c r="F27" s="58">
        <v>1</v>
      </c>
      <c r="G27" s="58">
        <v>0</v>
      </c>
      <c r="H27" s="58">
        <v>1</v>
      </c>
      <c r="I27" s="58">
        <v>1</v>
      </c>
      <c r="J27" s="58">
        <v>2</v>
      </c>
      <c r="K27" s="58">
        <v>0</v>
      </c>
      <c r="L27" s="58">
        <v>0</v>
      </c>
      <c r="M27" s="58">
        <v>0</v>
      </c>
      <c r="N27" s="57">
        <v>6</v>
      </c>
    </row>
    <row r="28" spans="1:14" x14ac:dyDescent="0.2">
      <c r="A28" s="107" t="s">
        <v>8</v>
      </c>
      <c r="B28" s="110">
        <v>0</v>
      </c>
      <c r="C28" s="110">
        <v>0</v>
      </c>
      <c r="D28" s="110">
        <v>0</v>
      </c>
      <c r="E28" s="110">
        <v>0</v>
      </c>
      <c r="F28" s="110">
        <v>0</v>
      </c>
      <c r="G28" s="110">
        <v>1</v>
      </c>
      <c r="H28" s="110">
        <v>0.5</v>
      </c>
      <c r="I28" s="110">
        <v>0</v>
      </c>
      <c r="J28" s="110">
        <v>0</v>
      </c>
      <c r="K28" s="110">
        <v>1</v>
      </c>
      <c r="L28" s="110">
        <v>1</v>
      </c>
      <c r="M28" s="110">
        <v>0</v>
      </c>
      <c r="N28" s="111">
        <v>0.45454545454545453</v>
      </c>
    </row>
    <row r="29" spans="1:14" ht="13.5" thickBot="1" x14ac:dyDescent="0.25">
      <c r="A29" s="109" t="s">
        <v>59</v>
      </c>
      <c r="B29" s="116">
        <v>0</v>
      </c>
      <c r="C29" s="116">
        <v>0</v>
      </c>
      <c r="D29" s="116">
        <v>0</v>
      </c>
      <c r="E29" s="116">
        <v>0</v>
      </c>
      <c r="F29" s="116">
        <v>1</v>
      </c>
      <c r="G29" s="116">
        <v>0</v>
      </c>
      <c r="H29" s="116">
        <v>0</v>
      </c>
      <c r="I29" s="116">
        <v>0</v>
      </c>
      <c r="J29" s="116">
        <v>4</v>
      </c>
      <c r="K29" s="116">
        <v>2</v>
      </c>
      <c r="L29" s="116">
        <v>0</v>
      </c>
      <c r="M29" s="116">
        <v>0</v>
      </c>
      <c r="N29" s="117">
        <v>7</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2023</v>
      </c>
      <c r="G4" s="34"/>
      <c r="H4" s="33"/>
      <c r="I4" s="33"/>
      <c r="J4" s="33"/>
    </row>
    <row r="5" spans="1:14" ht="15.75" thickBot="1" x14ac:dyDescent="0.25">
      <c r="A5" s="56" t="s">
        <v>109</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0</v>
      </c>
      <c r="F6" s="54">
        <v>0</v>
      </c>
      <c r="G6" s="54">
        <v>0</v>
      </c>
      <c r="H6" s="54">
        <v>0</v>
      </c>
      <c r="I6" s="54">
        <v>0</v>
      </c>
      <c r="J6" s="54">
        <v>0</v>
      </c>
      <c r="K6" s="54">
        <v>22743</v>
      </c>
      <c r="L6" s="54">
        <v>0</v>
      </c>
      <c r="M6" s="54">
        <v>0</v>
      </c>
      <c r="N6" s="55">
        <v>22743</v>
      </c>
    </row>
    <row r="7" spans="1:14" x14ac:dyDescent="0.2">
      <c r="A7" s="93" t="s">
        <v>3</v>
      </c>
      <c r="B7" s="96">
        <v>0</v>
      </c>
      <c r="C7" s="96">
        <v>0</v>
      </c>
      <c r="D7" s="96">
        <v>0</v>
      </c>
      <c r="E7" s="96">
        <v>0</v>
      </c>
      <c r="F7" s="96">
        <v>0</v>
      </c>
      <c r="G7" s="96">
        <v>0</v>
      </c>
      <c r="H7" s="96">
        <v>0</v>
      </c>
      <c r="I7" s="96">
        <v>0</v>
      </c>
      <c r="J7" s="96">
        <v>0</v>
      </c>
      <c r="K7" s="96">
        <v>0</v>
      </c>
      <c r="L7" s="96">
        <v>0</v>
      </c>
      <c r="M7" s="96">
        <v>0</v>
      </c>
      <c r="N7" s="97">
        <v>0</v>
      </c>
    </row>
    <row r="8" spans="1:14" x14ac:dyDescent="0.2">
      <c r="A8" s="92" t="s">
        <v>67</v>
      </c>
      <c r="B8" s="94">
        <v>0</v>
      </c>
      <c r="C8" s="94">
        <v>0</v>
      </c>
      <c r="D8" s="94">
        <v>0</v>
      </c>
      <c r="E8" s="94">
        <v>0</v>
      </c>
      <c r="F8" s="94">
        <v>0</v>
      </c>
      <c r="G8" s="94">
        <v>0</v>
      </c>
      <c r="H8" s="94">
        <v>0</v>
      </c>
      <c r="I8" s="94">
        <v>0</v>
      </c>
      <c r="J8" s="94">
        <v>0</v>
      </c>
      <c r="K8" s="94">
        <v>22743</v>
      </c>
      <c r="L8" s="94">
        <v>0</v>
      </c>
      <c r="M8" s="94">
        <v>0</v>
      </c>
      <c r="N8" s="95">
        <v>22743</v>
      </c>
    </row>
    <row r="9" spans="1:14" x14ac:dyDescent="0.2">
      <c r="A9" s="32" t="s">
        <v>4</v>
      </c>
      <c r="B9" s="42">
        <v>736</v>
      </c>
      <c r="C9" s="42">
        <v>662</v>
      </c>
      <c r="D9" s="42">
        <v>1000</v>
      </c>
      <c r="E9" s="42">
        <v>2532</v>
      </c>
      <c r="F9" s="42">
        <v>2399</v>
      </c>
      <c r="G9" s="42">
        <v>2435</v>
      </c>
      <c r="H9" s="42">
        <v>2030</v>
      </c>
      <c r="I9" s="42">
        <v>1558</v>
      </c>
      <c r="J9" s="42">
        <v>1375</v>
      </c>
      <c r="K9" s="42">
        <v>1872</v>
      </c>
      <c r="L9" s="42">
        <v>927</v>
      </c>
      <c r="M9" s="42">
        <v>112</v>
      </c>
      <c r="N9" s="43">
        <v>17638</v>
      </c>
    </row>
    <row r="10" spans="1:14" x14ac:dyDescent="0.2">
      <c r="A10" s="46" t="s">
        <v>76</v>
      </c>
      <c r="B10" s="99">
        <v>-736</v>
      </c>
      <c r="C10" s="99">
        <v>-662</v>
      </c>
      <c r="D10" s="99">
        <v>-1000</v>
      </c>
      <c r="E10" s="99">
        <v>-2532</v>
      </c>
      <c r="F10" s="99">
        <v>-2399</v>
      </c>
      <c r="G10" s="99">
        <v>-2435</v>
      </c>
      <c r="H10" s="99">
        <v>-2030</v>
      </c>
      <c r="I10" s="99">
        <v>-1558</v>
      </c>
      <c r="J10" s="99">
        <v>-1375</v>
      </c>
      <c r="K10" s="99">
        <v>20871</v>
      </c>
      <c r="L10" s="99">
        <v>-927</v>
      </c>
      <c r="M10" s="99">
        <v>-112</v>
      </c>
      <c r="N10" s="98">
        <v>5105</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0</v>
      </c>
      <c r="C12" s="86">
        <v>0</v>
      </c>
      <c r="D12" s="86">
        <v>0</v>
      </c>
      <c r="E12" s="86">
        <v>0</v>
      </c>
      <c r="F12" s="86">
        <v>0</v>
      </c>
      <c r="G12" s="86">
        <v>0</v>
      </c>
      <c r="H12" s="86">
        <v>0</v>
      </c>
      <c r="I12" s="86">
        <v>0</v>
      </c>
      <c r="J12" s="86">
        <v>0</v>
      </c>
      <c r="K12" s="86">
        <v>12.15</v>
      </c>
      <c r="L12" s="86">
        <v>0</v>
      </c>
      <c r="M12" s="86">
        <v>0</v>
      </c>
      <c r="N12" s="87">
        <v>1.2894319083796348</v>
      </c>
    </row>
    <row r="13" spans="1:14" x14ac:dyDescent="0.2">
      <c r="A13" s="107" t="s">
        <v>6</v>
      </c>
      <c r="B13" s="112">
        <v>0</v>
      </c>
      <c r="C13" s="112">
        <v>0</v>
      </c>
      <c r="D13" s="112">
        <v>0</v>
      </c>
      <c r="E13" s="112">
        <v>0</v>
      </c>
      <c r="F13" s="112">
        <v>0</v>
      </c>
      <c r="G13" s="112">
        <v>15180</v>
      </c>
      <c r="H13" s="112">
        <v>0</v>
      </c>
      <c r="I13" s="112">
        <v>0</v>
      </c>
      <c r="J13" s="112">
        <v>0</v>
      </c>
      <c r="K13" s="112">
        <v>22743</v>
      </c>
      <c r="L13" s="112">
        <v>0</v>
      </c>
      <c r="M13" s="112">
        <v>0</v>
      </c>
      <c r="N13" s="113">
        <v>37923</v>
      </c>
    </row>
    <row r="14" spans="1:14" x14ac:dyDescent="0.2">
      <c r="A14" s="46" t="s">
        <v>7</v>
      </c>
      <c r="B14" s="58">
        <v>0</v>
      </c>
      <c r="C14" s="58">
        <v>0</v>
      </c>
      <c r="D14" s="58">
        <v>0</v>
      </c>
      <c r="E14" s="58">
        <v>0</v>
      </c>
      <c r="F14" s="58">
        <v>0</v>
      </c>
      <c r="G14" s="58">
        <v>15180</v>
      </c>
      <c r="H14" s="58">
        <v>0</v>
      </c>
      <c r="I14" s="58">
        <v>0</v>
      </c>
      <c r="J14" s="58">
        <v>0</v>
      </c>
      <c r="K14" s="58">
        <v>0</v>
      </c>
      <c r="L14" s="58">
        <v>0</v>
      </c>
      <c r="M14" s="58">
        <v>0</v>
      </c>
      <c r="N14" s="57">
        <v>15180</v>
      </c>
    </row>
    <row r="15" spans="1:14" x14ac:dyDescent="0.2">
      <c r="A15" s="107" t="s">
        <v>8</v>
      </c>
      <c r="B15" s="110">
        <v>0</v>
      </c>
      <c r="C15" s="110">
        <v>0</v>
      </c>
      <c r="D15" s="110">
        <v>0</v>
      </c>
      <c r="E15" s="110">
        <v>0</v>
      </c>
      <c r="F15" s="110">
        <v>0</v>
      </c>
      <c r="G15" s="110">
        <v>0</v>
      </c>
      <c r="H15" s="110">
        <v>0</v>
      </c>
      <c r="I15" s="110">
        <v>0</v>
      </c>
      <c r="J15" s="110">
        <v>0</v>
      </c>
      <c r="K15" s="110">
        <v>1</v>
      </c>
      <c r="L15" s="110">
        <v>0</v>
      </c>
      <c r="M15" s="110">
        <v>0</v>
      </c>
      <c r="N15" s="111">
        <v>0.59971521240408199</v>
      </c>
    </row>
    <row r="16" spans="1:14" ht="13.5" thickBot="1" x14ac:dyDescent="0.25">
      <c r="A16" s="109" t="s">
        <v>9</v>
      </c>
      <c r="B16" s="116">
        <v>0</v>
      </c>
      <c r="C16" s="116">
        <v>0</v>
      </c>
      <c r="D16" s="116">
        <v>0</v>
      </c>
      <c r="E16" s="116">
        <v>0</v>
      </c>
      <c r="F16" s="116">
        <v>0</v>
      </c>
      <c r="G16" s="116">
        <v>0</v>
      </c>
      <c r="H16" s="116">
        <v>0</v>
      </c>
      <c r="I16" s="116">
        <v>0</v>
      </c>
      <c r="J16" s="116">
        <v>1750</v>
      </c>
      <c r="K16" s="116">
        <v>0</v>
      </c>
      <c r="L16" s="116">
        <v>0</v>
      </c>
      <c r="M16" s="116">
        <v>0</v>
      </c>
      <c r="N16" s="117">
        <v>1750</v>
      </c>
    </row>
    <row r="17" spans="1:14" ht="13.5" thickTop="1" x14ac:dyDescent="0.2"/>
    <row r="18" spans="1:14" ht="15.75" thickBot="1" x14ac:dyDescent="0.25">
      <c r="A18" s="56" t="s">
        <v>110</v>
      </c>
      <c r="B18" s="30"/>
      <c r="C18" s="30"/>
      <c r="D18" s="30"/>
      <c r="E18" s="30"/>
      <c r="F18" s="44"/>
      <c r="G18" s="44"/>
    </row>
    <row r="19" spans="1:14" ht="13.5" thickTop="1" x14ac:dyDescent="0.2">
      <c r="A19" s="50" t="s">
        <v>66</v>
      </c>
      <c r="B19" s="54">
        <v>0</v>
      </c>
      <c r="C19" s="54">
        <v>0</v>
      </c>
      <c r="D19" s="54">
        <v>0</v>
      </c>
      <c r="E19" s="54">
        <v>0</v>
      </c>
      <c r="F19" s="54">
        <v>0</v>
      </c>
      <c r="G19" s="54">
        <v>0</v>
      </c>
      <c r="H19" s="54">
        <v>0</v>
      </c>
      <c r="I19" s="54">
        <v>0</v>
      </c>
      <c r="J19" s="54">
        <v>0</v>
      </c>
      <c r="K19" s="54">
        <v>2</v>
      </c>
      <c r="L19" s="54">
        <v>0</v>
      </c>
      <c r="M19" s="54">
        <v>0</v>
      </c>
      <c r="N19" s="55">
        <v>2</v>
      </c>
    </row>
    <row r="20" spans="1:14" x14ac:dyDescent="0.2">
      <c r="A20" s="93" t="s">
        <v>56</v>
      </c>
      <c r="B20" s="96">
        <v>0</v>
      </c>
      <c r="C20" s="96">
        <v>0</v>
      </c>
      <c r="D20" s="96">
        <v>0</v>
      </c>
      <c r="E20" s="96">
        <v>0</v>
      </c>
      <c r="F20" s="96">
        <v>0</v>
      </c>
      <c r="G20" s="96">
        <v>0</v>
      </c>
      <c r="H20" s="96">
        <v>0</v>
      </c>
      <c r="I20" s="96">
        <v>0</v>
      </c>
      <c r="J20" s="96">
        <v>0</v>
      </c>
      <c r="K20" s="96">
        <v>0</v>
      </c>
      <c r="L20" s="96">
        <v>0</v>
      </c>
      <c r="M20" s="96">
        <v>0</v>
      </c>
      <c r="N20" s="97">
        <v>0</v>
      </c>
    </row>
    <row r="21" spans="1:14" x14ac:dyDescent="0.2">
      <c r="A21" s="92" t="s">
        <v>68</v>
      </c>
      <c r="B21" s="94">
        <v>0</v>
      </c>
      <c r="C21" s="94">
        <v>0</v>
      </c>
      <c r="D21" s="94">
        <v>0</v>
      </c>
      <c r="E21" s="94">
        <v>0</v>
      </c>
      <c r="F21" s="94">
        <v>0</v>
      </c>
      <c r="G21" s="94">
        <v>0</v>
      </c>
      <c r="H21" s="94">
        <v>0</v>
      </c>
      <c r="I21" s="94">
        <v>0</v>
      </c>
      <c r="J21" s="94">
        <v>0</v>
      </c>
      <c r="K21" s="94">
        <v>2</v>
      </c>
      <c r="L21" s="94">
        <v>0</v>
      </c>
      <c r="M21" s="94">
        <v>0</v>
      </c>
      <c r="N21" s="95">
        <v>2</v>
      </c>
    </row>
    <row r="22" spans="1:14" x14ac:dyDescent="0.2">
      <c r="A22" s="32" t="s">
        <v>4</v>
      </c>
      <c r="B22" s="42">
        <v>0</v>
      </c>
      <c r="C22" s="42">
        <v>0</v>
      </c>
      <c r="D22" s="42">
        <v>0</v>
      </c>
      <c r="E22" s="42">
        <v>0</v>
      </c>
      <c r="F22" s="42">
        <v>0</v>
      </c>
      <c r="G22" s="42">
        <v>0</v>
      </c>
      <c r="H22" s="42">
        <v>0</v>
      </c>
      <c r="I22" s="42">
        <v>0</v>
      </c>
      <c r="J22" s="42">
        <v>0</v>
      </c>
      <c r="K22" s="42">
        <v>0</v>
      </c>
      <c r="L22" s="42">
        <v>0</v>
      </c>
      <c r="M22" s="42">
        <v>0</v>
      </c>
      <c r="N22" s="43">
        <v>0</v>
      </c>
    </row>
    <row r="23" spans="1:14" x14ac:dyDescent="0.2">
      <c r="A23" s="46" t="s">
        <v>76</v>
      </c>
      <c r="B23" s="99">
        <v>0</v>
      </c>
      <c r="C23" s="99">
        <v>0</v>
      </c>
      <c r="D23" s="99">
        <v>0</v>
      </c>
      <c r="E23" s="99">
        <v>0</v>
      </c>
      <c r="F23" s="99">
        <v>0</v>
      </c>
      <c r="G23" s="99">
        <v>0</v>
      </c>
      <c r="H23" s="99">
        <v>0</v>
      </c>
      <c r="I23" s="99">
        <v>0</v>
      </c>
      <c r="J23" s="99">
        <v>0</v>
      </c>
      <c r="K23" s="99">
        <v>2</v>
      </c>
      <c r="L23" s="99">
        <v>0</v>
      </c>
      <c r="M23" s="99">
        <v>0</v>
      </c>
      <c r="N23" s="98">
        <v>2</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0</v>
      </c>
      <c r="C25" s="86">
        <v>0</v>
      </c>
      <c r="D25" s="86">
        <v>0</v>
      </c>
      <c r="E25" s="86">
        <v>0</v>
      </c>
      <c r="F25" s="86">
        <v>0</v>
      </c>
      <c r="G25" s="86">
        <v>0</v>
      </c>
      <c r="H25" s="86">
        <v>0</v>
      </c>
      <c r="I25" s="86">
        <v>0</v>
      </c>
      <c r="J25" s="86">
        <v>0</v>
      </c>
      <c r="K25" s="86">
        <v>2</v>
      </c>
      <c r="L25" s="86">
        <v>0</v>
      </c>
      <c r="M25" s="86">
        <v>0</v>
      </c>
      <c r="N25" s="87">
        <v>2</v>
      </c>
    </row>
    <row r="26" spans="1:14" x14ac:dyDescent="0.2">
      <c r="A26" s="107" t="s">
        <v>57</v>
      </c>
      <c r="B26" s="112">
        <v>0</v>
      </c>
      <c r="C26" s="112">
        <v>0</v>
      </c>
      <c r="D26" s="112">
        <v>0</v>
      </c>
      <c r="E26" s="112">
        <v>0</v>
      </c>
      <c r="F26" s="112">
        <v>0</v>
      </c>
      <c r="G26" s="112">
        <v>1</v>
      </c>
      <c r="H26" s="112">
        <v>0</v>
      </c>
      <c r="I26" s="112">
        <v>0</v>
      </c>
      <c r="J26" s="112">
        <v>0</v>
      </c>
      <c r="K26" s="112">
        <v>2</v>
      </c>
      <c r="L26" s="112">
        <v>0</v>
      </c>
      <c r="M26" s="112">
        <v>0</v>
      </c>
      <c r="N26" s="113">
        <v>3</v>
      </c>
    </row>
    <row r="27" spans="1:14" x14ac:dyDescent="0.2">
      <c r="A27" s="46" t="s">
        <v>58</v>
      </c>
      <c r="B27" s="58">
        <v>0</v>
      </c>
      <c r="C27" s="58">
        <v>0</v>
      </c>
      <c r="D27" s="58">
        <v>0</v>
      </c>
      <c r="E27" s="58">
        <v>0</v>
      </c>
      <c r="F27" s="58">
        <v>0</v>
      </c>
      <c r="G27" s="58">
        <v>1</v>
      </c>
      <c r="H27" s="58">
        <v>0</v>
      </c>
      <c r="I27" s="58">
        <v>0</v>
      </c>
      <c r="J27" s="58">
        <v>0</v>
      </c>
      <c r="K27" s="58">
        <v>0</v>
      </c>
      <c r="L27" s="58">
        <v>0</v>
      </c>
      <c r="M27" s="58">
        <v>0</v>
      </c>
      <c r="N27" s="57">
        <v>1</v>
      </c>
    </row>
    <row r="28" spans="1:14" x14ac:dyDescent="0.2">
      <c r="A28" s="107" t="s">
        <v>8</v>
      </c>
      <c r="B28" s="110">
        <v>0</v>
      </c>
      <c r="C28" s="110">
        <v>0</v>
      </c>
      <c r="D28" s="110">
        <v>0</v>
      </c>
      <c r="E28" s="110">
        <v>0</v>
      </c>
      <c r="F28" s="110">
        <v>0</v>
      </c>
      <c r="G28" s="110">
        <v>0</v>
      </c>
      <c r="H28" s="110">
        <v>0</v>
      </c>
      <c r="I28" s="110">
        <v>0</v>
      </c>
      <c r="J28" s="110">
        <v>0</v>
      </c>
      <c r="K28" s="110">
        <v>0</v>
      </c>
      <c r="L28" s="110">
        <v>0</v>
      </c>
      <c r="M28" s="110">
        <v>0</v>
      </c>
      <c r="N28" s="111">
        <v>0.66666666666666663</v>
      </c>
    </row>
    <row r="29" spans="1:14" ht="13.5" thickBot="1" x14ac:dyDescent="0.25">
      <c r="A29" s="109" t="s">
        <v>59</v>
      </c>
      <c r="B29" s="116">
        <v>0</v>
      </c>
      <c r="C29" s="116">
        <v>0</v>
      </c>
      <c r="D29" s="116">
        <v>0</v>
      </c>
      <c r="E29" s="116">
        <v>0</v>
      </c>
      <c r="F29" s="116">
        <v>0</v>
      </c>
      <c r="G29" s="116">
        <v>0</v>
      </c>
      <c r="H29" s="116">
        <v>0</v>
      </c>
      <c r="I29" s="116">
        <v>0</v>
      </c>
      <c r="J29" s="116">
        <v>1</v>
      </c>
      <c r="K29" s="116">
        <v>0</v>
      </c>
      <c r="L29" s="116">
        <v>0</v>
      </c>
      <c r="M29" s="116">
        <v>0</v>
      </c>
      <c r="N29" s="117">
        <v>1</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9" width="11.5703125" style="7" customWidth="1"/>
    <col min="10" max="10" width="12.7109375" style="7" customWidth="1"/>
    <col min="11" max="16384" width="9.140625" style="7"/>
  </cols>
  <sheetData>
    <row r="2" spans="1:10" ht="18" x14ac:dyDescent="0.25">
      <c r="A2" s="40" t="s">
        <v>1</v>
      </c>
      <c r="B2" s="36"/>
      <c r="C2" s="36"/>
      <c r="D2" s="39"/>
      <c r="E2" s="76" t="s">
        <v>90</v>
      </c>
      <c r="G2" s="41"/>
      <c r="I2" s="77" t="s">
        <v>91</v>
      </c>
    </row>
    <row r="3" spans="1:10" x14ac:dyDescent="0.2">
      <c r="E3" s="88" t="s">
        <v>64</v>
      </c>
      <c r="I3" s="7" t="s">
        <v>92</v>
      </c>
    </row>
    <row r="4" spans="1:10" ht="15.75" x14ac:dyDescent="0.25">
      <c r="B4" s="35"/>
      <c r="C4" s="35"/>
      <c r="G4" s="34"/>
      <c r="H4" s="33"/>
      <c r="I4" s="33"/>
    </row>
    <row r="5" spans="1:10" ht="15.75" thickBot="1" x14ac:dyDescent="0.25">
      <c r="A5" s="56" t="s">
        <v>94</v>
      </c>
      <c r="B5" s="64">
        <v>2016</v>
      </c>
      <c r="C5" s="64">
        <v>2017</v>
      </c>
      <c r="D5" s="64">
        <v>2018</v>
      </c>
      <c r="E5" s="64">
        <v>2019</v>
      </c>
      <c r="F5" s="64">
        <v>2020</v>
      </c>
      <c r="G5" s="64">
        <v>2021</v>
      </c>
      <c r="H5" s="64">
        <v>2022</v>
      </c>
      <c r="I5" s="64">
        <v>2023</v>
      </c>
      <c r="J5" s="53" t="s">
        <v>21</v>
      </c>
    </row>
    <row r="6" spans="1:10" ht="13.5" thickTop="1" x14ac:dyDescent="0.2">
      <c r="A6" s="50" t="s">
        <v>65</v>
      </c>
      <c r="B6" s="54">
        <f>'2016 Pace (4)'!N6</f>
        <v>271433</v>
      </c>
      <c r="C6" s="54">
        <f>'2017 Pace (5)'!N6</f>
        <v>156435</v>
      </c>
      <c r="D6" s="54">
        <f>'2018 Pace (6)'!N6</f>
        <v>167131</v>
      </c>
      <c r="E6" s="54">
        <f>'2019 Pace (7)'!N6</f>
        <v>95109</v>
      </c>
      <c r="F6" s="54">
        <f>'2020 Pace (8)'!N6</f>
        <v>64146</v>
      </c>
      <c r="G6" s="54">
        <f>'2021 Pace (9)'!N6</f>
        <v>44312</v>
      </c>
      <c r="H6" s="54">
        <f>'2022 Pace (10)'!N6</f>
        <v>32014</v>
      </c>
      <c r="I6" s="54">
        <f>'2023 Pace (11)'!N6</f>
        <v>22743</v>
      </c>
      <c r="J6" s="55">
        <f>SUM(B6:I6)</f>
        <v>853323</v>
      </c>
    </row>
    <row r="7" spans="1:10" x14ac:dyDescent="0.2">
      <c r="A7" s="93" t="s">
        <v>3</v>
      </c>
      <c r="B7" s="114">
        <f>'2016 Pace (4)'!N7</f>
        <v>259857</v>
      </c>
      <c r="C7" s="114">
        <f>'2017 Pace (5)'!N7</f>
        <v>120225</v>
      </c>
      <c r="D7" s="114">
        <f>'2018 Pace (6)'!N7</f>
        <v>115189</v>
      </c>
      <c r="E7" s="114">
        <f>'2019 Pace (7)'!N7</f>
        <v>65420</v>
      </c>
      <c r="F7" s="114">
        <f>'2020 Pace (8)'!N7</f>
        <v>37701</v>
      </c>
      <c r="G7" s="114">
        <f>'2021 Pace (9)'!N7</f>
        <v>23925</v>
      </c>
      <c r="H7" s="114">
        <f>'2022 Pace (10)'!N7</f>
        <v>27014</v>
      </c>
      <c r="I7" s="114">
        <f>'2023 Pace (11)'!N7</f>
        <v>0</v>
      </c>
      <c r="J7" s="115">
        <f>SUM(B7:I7)</f>
        <v>649331</v>
      </c>
    </row>
    <row r="8" spans="1:10" x14ac:dyDescent="0.2">
      <c r="A8" s="92" t="s">
        <v>67</v>
      </c>
      <c r="B8" s="99">
        <f>'2016 Pace (4)'!N8</f>
        <v>11576</v>
      </c>
      <c r="C8" s="99">
        <f>'2017 Pace (5)'!N8</f>
        <v>36210</v>
      </c>
      <c r="D8" s="99">
        <f>'2018 Pace (6)'!N8</f>
        <v>51942</v>
      </c>
      <c r="E8" s="99">
        <f>'2019 Pace (7)'!N8</f>
        <v>29689</v>
      </c>
      <c r="F8" s="99">
        <f>'2020 Pace (8)'!N8</f>
        <v>26445</v>
      </c>
      <c r="G8" s="99">
        <f>'2021 Pace (9)'!N8</f>
        <v>20387</v>
      </c>
      <c r="H8" s="99">
        <f>'2022 Pace (10)'!N8</f>
        <v>5000</v>
      </c>
      <c r="I8" s="99">
        <f>'2023 Pace (11)'!N8</f>
        <v>22743</v>
      </c>
      <c r="J8" s="98">
        <f>SUM(B8:I8)</f>
        <v>203992</v>
      </c>
    </row>
    <row r="9" spans="1:10" x14ac:dyDescent="0.2">
      <c r="A9" s="107" t="s">
        <v>4</v>
      </c>
      <c r="B9" s="114">
        <f>'2016 Pace (4)'!N9</f>
        <v>286134</v>
      </c>
      <c r="C9" s="114">
        <f>'2017 Pace (5)'!N9</f>
        <v>225173</v>
      </c>
      <c r="D9" s="114">
        <f>'2018 Pace (6)'!N9</f>
        <v>167123</v>
      </c>
      <c r="E9" s="114">
        <f>'2019 Pace (7)'!N9</f>
        <v>106898</v>
      </c>
      <c r="F9" s="114">
        <f>'2020 Pace (8)'!N9</f>
        <v>70595</v>
      </c>
      <c r="G9" s="114">
        <f>'2021 Pace (9)'!N9</f>
        <v>48209</v>
      </c>
      <c r="H9" s="114">
        <f>'2022 Pace (10)'!N9</f>
        <v>33512</v>
      </c>
      <c r="I9" s="114">
        <f>'2023 Pace (11)'!N9</f>
        <v>17638</v>
      </c>
      <c r="J9" s="115">
        <f>SUM(B9:I9)</f>
        <v>955282</v>
      </c>
    </row>
    <row r="10" spans="1:10" x14ac:dyDescent="0.2">
      <c r="A10" s="46" t="s">
        <v>76</v>
      </c>
      <c r="B10" s="99">
        <f>'8 Year Pace (3)'!B10</f>
        <v>-14701</v>
      </c>
      <c r="C10" s="99">
        <f>'8 Year Pace (3)'!C10</f>
        <v>-68738</v>
      </c>
      <c r="D10" s="99">
        <f>'8 Year Pace (3)'!D10</f>
        <v>8</v>
      </c>
      <c r="E10" s="99">
        <f>'8 Year Pace (3)'!E10</f>
        <v>-11789</v>
      </c>
      <c r="F10" s="99">
        <f>'8 Year Pace (3)'!F10</f>
        <v>-6449</v>
      </c>
      <c r="G10" s="99">
        <f>'8 Year Pace (3)'!G10</f>
        <v>-3897</v>
      </c>
      <c r="H10" s="99">
        <f>'8 Year Pace (3)'!H10</f>
        <v>-1498</v>
      </c>
      <c r="I10" s="99">
        <f>'8 Year Pace (3)'!I10</f>
        <v>5105</v>
      </c>
      <c r="J10" s="98">
        <f>SUM(J6,-J9)</f>
        <v>-101959</v>
      </c>
    </row>
    <row r="11" spans="1:10" x14ac:dyDescent="0.2">
      <c r="A11" s="107" t="s">
        <v>55</v>
      </c>
      <c r="B11" s="89">
        <f>'2016 Pace (4)'!N11</f>
        <v>303000</v>
      </c>
      <c r="C11" s="89">
        <f>'2017 Pace (5)'!N11</f>
        <v>303000</v>
      </c>
      <c r="D11" s="89">
        <f>'2018 Pace (6)'!N11</f>
        <v>303000</v>
      </c>
      <c r="E11" s="89">
        <f>'2019 Pace (7)'!N11</f>
        <v>303000</v>
      </c>
      <c r="F11" s="89">
        <f>'2020 Pace (8)'!N11</f>
        <v>303000</v>
      </c>
      <c r="G11" s="89">
        <f>'2021 Pace (9)'!N11</f>
        <v>303000</v>
      </c>
      <c r="H11" s="89">
        <f>'2022 Pace (10)'!N11</f>
        <v>303000</v>
      </c>
      <c r="I11" s="89">
        <f>'2023 Pace (11)'!N11</f>
        <v>303000</v>
      </c>
      <c r="J11" s="103">
        <f>SUM(B11:I11)</f>
        <v>2424000</v>
      </c>
    </row>
    <row r="12" spans="1:10" x14ac:dyDescent="0.2">
      <c r="A12" s="46" t="s">
        <v>5</v>
      </c>
      <c r="B12" s="86">
        <f>'2016 Pace (4)'!N12</f>
        <v>0.94862197431972428</v>
      </c>
      <c r="C12" s="86">
        <f>'2017 Pace (5)'!N12</f>
        <v>0.69473249457084107</v>
      </c>
      <c r="D12" s="86">
        <f>'2018 Pace (6)'!N12</f>
        <v>1.0000478689348564</v>
      </c>
      <c r="E12" s="86">
        <f>'2019 Pace (7)'!N12</f>
        <v>0.88971730060431442</v>
      </c>
      <c r="F12" s="86">
        <f>'2020 Pace (8)'!N12</f>
        <v>0.90864792124088112</v>
      </c>
      <c r="G12" s="86">
        <f>'2021 Pace (9)'!N12</f>
        <v>0.91916447136426804</v>
      </c>
      <c r="H12" s="86">
        <f>'2022 Pace (10)'!N12</f>
        <v>0.95529959417522081</v>
      </c>
      <c r="I12" s="86">
        <f>'2023 Pace (11)'!N12</f>
        <v>1.2894319083796348</v>
      </c>
      <c r="J12" s="87">
        <f>J6/J9</f>
        <v>0.89326816584003466</v>
      </c>
    </row>
    <row r="13" spans="1:10" x14ac:dyDescent="0.2">
      <c r="A13" s="107" t="s">
        <v>6</v>
      </c>
      <c r="B13" s="112">
        <f>'2016 Pace (4)'!N13</f>
        <v>895438</v>
      </c>
      <c r="C13" s="112">
        <f>'2017 Pace (5)'!N13</f>
        <v>702849</v>
      </c>
      <c r="D13" s="112">
        <f>'2018 Pace (6)'!N13</f>
        <v>505707</v>
      </c>
      <c r="E13" s="112">
        <f>'2019 Pace (7)'!N13</f>
        <v>304148</v>
      </c>
      <c r="F13" s="112">
        <f>'2020 Pace (8)'!N13</f>
        <v>466890</v>
      </c>
      <c r="G13" s="112">
        <f>'2021 Pace (9)'!N13</f>
        <v>153977</v>
      </c>
      <c r="H13" s="112">
        <f>'2022 Pace (10)'!N13</f>
        <v>81206</v>
      </c>
      <c r="I13" s="112">
        <f>'2023 Pace (11)'!N13</f>
        <v>37923</v>
      </c>
      <c r="J13" s="113">
        <f>SUM(B13:I13)</f>
        <v>3148138</v>
      </c>
    </row>
    <row r="14" spans="1:10" x14ac:dyDescent="0.2">
      <c r="A14" s="46" t="s">
        <v>7</v>
      </c>
      <c r="B14" s="58">
        <f>'2016 Pace (4)'!N14</f>
        <v>624005</v>
      </c>
      <c r="C14" s="58">
        <f>'2017 Pace (5)'!N14</f>
        <v>546414</v>
      </c>
      <c r="D14" s="58">
        <f>'2018 Pace (6)'!N14</f>
        <v>338576</v>
      </c>
      <c r="E14" s="58">
        <f>'2019 Pace (7)'!N14</f>
        <v>209039</v>
      </c>
      <c r="F14" s="58">
        <f>'2020 Pace (8)'!N14</f>
        <v>402744</v>
      </c>
      <c r="G14" s="58">
        <f>'2021 Pace (9)'!N14</f>
        <v>109665</v>
      </c>
      <c r="H14" s="58">
        <f>'2022 Pace (10)'!N14</f>
        <v>49192</v>
      </c>
      <c r="I14" s="58">
        <f>'2023 Pace (11)'!N14</f>
        <v>15180</v>
      </c>
      <c r="J14" s="57">
        <f>SUM(B14:I14)</f>
        <v>2294815</v>
      </c>
    </row>
    <row r="15" spans="1:10" x14ac:dyDescent="0.2">
      <c r="A15" s="107" t="s">
        <v>8</v>
      </c>
      <c r="B15" s="110">
        <f>'2016 Pace (4)'!N15</f>
        <v>0.30312874816570212</v>
      </c>
      <c r="C15" s="110">
        <f>'2017 Pace (5)'!N15</f>
        <v>0.22257270053738429</v>
      </c>
      <c r="D15" s="110">
        <f>'2018 Pace (6)'!N15</f>
        <v>0.33048978954216574</v>
      </c>
      <c r="E15" s="110">
        <f>'2019 Pace (7)'!N15</f>
        <v>0.31270631403132687</v>
      </c>
      <c r="F15" s="110">
        <f>'2020 Pace (8)'!N15</f>
        <v>0.13738996337467069</v>
      </c>
      <c r="G15" s="110">
        <f>'2021 Pace (9)'!N15</f>
        <v>0.28778324035407887</v>
      </c>
      <c r="H15" s="110">
        <f>'2022 Pace (10)'!N15</f>
        <v>0.39423195330394306</v>
      </c>
      <c r="I15" s="110">
        <f>'2023 Pace (11)'!N15</f>
        <v>0.59971521240408199</v>
      </c>
      <c r="J15" s="111">
        <f>J6/J13</f>
        <v>0.27105641493479637</v>
      </c>
    </row>
    <row r="16" spans="1:10" ht="13.5" thickBot="1" x14ac:dyDescent="0.25">
      <c r="A16" s="109" t="s">
        <v>9</v>
      </c>
      <c r="B16" s="116">
        <f>'2016 Pace (4)'!N16</f>
        <v>32741</v>
      </c>
      <c r="C16" s="116">
        <f>'2017 Pace (5)'!N16</f>
        <v>91789</v>
      </c>
      <c r="D16" s="116">
        <f>'2018 Pace (6)'!N16</f>
        <v>84278</v>
      </c>
      <c r="E16" s="116">
        <f>'2019 Pace (7)'!N16</f>
        <v>88247</v>
      </c>
      <c r="F16" s="116">
        <f>'2020 Pace (8)'!N16</f>
        <v>77031</v>
      </c>
      <c r="G16" s="116">
        <f>'2021 Pace (9)'!N16</f>
        <v>70407</v>
      </c>
      <c r="H16" s="116">
        <f>'2022 Pace (10)'!N16</f>
        <v>73729</v>
      </c>
      <c r="I16" s="116">
        <f>'2023 Pace (11)'!N16</f>
        <v>1750</v>
      </c>
      <c r="J16" s="117">
        <f>SUM(B16:I16)</f>
        <v>519972</v>
      </c>
    </row>
    <row r="17" spans="1:10" ht="13.5" thickTop="1" x14ac:dyDescent="0.2"/>
    <row r="18" spans="1:10" ht="15.75" thickBot="1" x14ac:dyDescent="0.25">
      <c r="A18" s="56" t="s">
        <v>77</v>
      </c>
      <c r="B18" s="30"/>
      <c r="C18" s="30"/>
      <c r="D18" s="30"/>
      <c r="E18" s="30"/>
      <c r="F18" s="44"/>
      <c r="G18" s="44"/>
    </row>
    <row r="19" spans="1:10" ht="13.5" thickTop="1" x14ac:dyDescent="0.2">
      <c r="A19" s="50" t="s">
        <v>66</v>
      </c>
      <c r="B19" s="54">
        <f>'2016 Pace (4)'!N19</f>
        <v>235</v>
      </c>
      <c r="C19" s="54">
        <f>'2017 Pace (5)'!N19</f>
        <v>92</v>
      </c>
      <c r="D19" s="54">
        <f>'2018 Pace (6)'!N19</f>
        <v>40</v>
      </c>
      <c r="E19" s="54">
        <f>'2019 Pace (7)'!N19</f>
        <v>16</v>
      </c>
      <c r="F19" s="54">
        <f>'2020 Pace (8)'!N19</f>
        <v>7</v>
      </c>
      <c r="G19" s="54">
        <f>'2021 Pace (9)'!N19</f>
        <v>4</v>
      </c>
      <c r="H19" s="54">
        <f>'2022 Pace (10)'!N19</f>
        <v>5</v>
      </c>
      <c r="I19" s="54">
        <f>'2023 Pace (11)'!N19</f>
        <v>2</v>
      </c>
      <c r="J19" s="55">
        <f>SUM(B19:I19)</f>
        <v>401</v>
      </c>
    </row>
    <row r="20" spans="1:10" x14ac:dyDescent="0.2">
      <c r="A20" s="93" t="s">
        <v>56</v>
      </c>
      <c r="B20" s="114">
        <f>'2016 Pace (4)'!N20</f>
        <v>195</v>
      </c>
      <c r="C20" s="114">
        <f>'2017 Pace (5)'!N20</f>
        <v>63</v>
      </c>
      <c r="D20" s="114">
        <f>'2018 Pace (6)'!N20</f>
        <v>28</v>
      </c>
      <c r="E20" s="114">
        <f>'2019 Pace (7)'!N20</f>
        <v>9</v>
      </c>
      <c r="F20" s="114">
        <f>'2020 Pace (8)'!N20</f>
        <v>4</v>
      </c>
      <c r="G20" s="114">
        <f>'2021 Pace (9)'!N20</f>
        <v>2</v>
      </c>
      <c r="H20" s="114">
        <f>'2022 Pace (10)'!N20</f>
        <v>4</v>
      </c>
      <c r="I20" s="114">
        <f>'2023 Pace (11)'!N20</f>
        <v>0</v>
      </c>
      <c r="J20" s="115">
        <f>SUM(B20:I20)</f>
        <v>305</v>
      </c>
    </row>
    <row r="21" spans="1:10" x14ac:dyDescent="0.2">
      <c r="A21" s="92" t="s">
        <v>69</v>
      </c>
      <c r="B21" s="99">
        <f>'2016 Pace (4)'!N21</f>
        <v>40</v>
      </c>
      <c r="C21" s="99">
        <f>'2017 Pace (5)'!N21</f>
        <v>29</v>
      </c>
      <c r="D21" s="99">
        <f>'2018 Pace (6)'!N21</f>
        <v>12</v>
      </c>
      <c r="E21" s="99">
        <f>'2019 Pace (7)'!N21</f>
        <v>7</v>
      </c>
      <c r="F21" s="99">
        <f>'2020 Pace (8)'!N21</f>
        <v>3</v>
      </c>
      <c r="G21" s="99">
        <f>'2021 Pace (9)'!N21</f>
        <v>2</v>
      </c>
      <c r="H21" s="99">
        <f>'2022 Pace (10)'!N21</f>
        <v>1</v>
      </c>
      <c r="I21" s="99">
        <f>'2023 Pace (11)'!N21</f>
        <v>2</v>
      </c>
      <c r="J21" s="98">
        <f>SUM(B21:I21)</f>
        <v>96</v>
      </c>
    </row>
    <row r="22" spans="1:10" x14ac:dyDescent="0.2">
      <c r="A22" s="107" t="s">
        <v>4</v>
      </c>
      <c r="B22" s="114">
        <f>'2016 Pace (4)'!N22</f>
        <v>169</v>
      </c>
      <c r="C22" s="114">
        <f>'2017 Pace (5)'!N22</f>
        <v>72</v>
      </c>
      <c r="D22" s="114">
        <f>'2018 Pace (6)'!N22</f>
        <v>36</v>
      </c>
      <c r="E22" s="114">
        <f>'2019 Pace (7)'!N22</f>
        <v>17</v>
      </c>
      <c r="F22" s="114">
        <f>'2020 Pace (8)'!N22</f>
        <v>8</v>
      </c>
      <c r="G22" s="114">
        <f>'2021 Pace (9)'!N22</f>
        <v>4</v>
      </c>
      <c r="H22" s="114">
        <f>'2022 Pace (10)'!N22</f>
        <v>0</v>
      </c>
      <c r="I22" s="114">
        <f>'2023 Pace (11)'!N22</f>
        <v>0</v>
      </c>
      <c r="J22" s="115">
        <f>SUM(B22:I22)</f>
        <v>306</v>
      </c>
    </row>
    <row r="23" spans="1:10" x14ac:dyDescent="0.2">
      <c r="A23" s="46" t="s">
        <v>76</v>
      </c>
      <c r="B23" s="99">
        <f>'8 Year Pace (3)'!B23</f>
        <v>66</v>
      </c>
      <c r="C23" s="99">
        <f>'8 Year Pace (3)'!C23</f>
        <v>20</v>
      </c>
      <c r="D23" s="99">
        <f>'8 Year Pace (3)'!D23</f>
        <v>-4</v>
      </c>
      <c r="E23" s="99">
        <f>'8 Year Pace (3)'!E23</f>
        <v>-1</v>
      </c>
      <c r="F23" s="99">
        <f>'8 Year Pace (3)'!F23</f>
        <v>-1</v>
      </c>
      <c r="G23" s="99">
        <f>'8 Year Pace (3)'!G23</f>
        <v>0</v>
      </c>
      <c r="H23" s="99">
        <f>'8 Year Pace (3)'!H23</f>
        <v>5</v>
      </c>
      <c r="I23" s="99">
        <f>'8 Year Pace (3)'!I23</f>
        <v>2</v>
      </c>
      <c r="J23" s="98">
        <f>SUM(J19,-J22)</f>
        <v>95</v>
      </c>
    </row>
    <row r="24" spans="1:10" x14ac:dyDescent="0.2">
      <c r="A24" s="107" t="s">
        <v>55</v>
      </c>
      <c r="B24" s="89">
        <f>'2016 Pace (4)'!N24</f>
        <v>228</v>
      </c>
      <c r="C24" s="89">
        <f>'2017 Pace (5)'!N24</f>
        <v>228</v>
      </c>
      <c r="D24" s="89">
        <f>'2018 Pace (6)'!N24</f>
        <v>228</v>
      </c>
      <c r="E24" s="89">
        <f>'2019 Pace (7)'!N24</f>
        <v>228</v>
      </c>
      <c r="F24" s="89">
        <f>'2020 Pace (8)'!N24</f>
        <v>228</v>
      </c>
      <c r="G24" s="89">
        <f>'2021 Pace (9)'!N24</f>
        <v>228</v>
      </c>
      <c r="H24" s="89">
        <f>'2022 Pace (10)'!N24</f>
        <v>228</v>
      </c>
      <c r="I24" s="89">
        <f>'2023 Pace (11)'!N24</f>
        <v>228</v>
      </c>
      <c r="J24" s="103">
        <f>SUM(B24:I24)</f>
        <v>1824</v>
      </c>
    </row>
    <row r="25" spans="1:10" x14ac:dyDescent="0.2">
      <c r="A25" s="46" t="s">
        <v>5</v>
      </c>
      <c r="B25" s="86">
        <f>'2016 Pace (4)'!N25</f>
        <v>1.3905325443786982</v>
      </c>
      <c r="C25" s="86">
        <f>'2017 Pace (5)'!N25</f>
        <v>1.2777777777777777</v>
      </c>
      <c r="D25" s="86">
        <f>'2018 Pace (6)'!N25</f>
        <v>1.1111111111111112</v>
      </c>
      <c r="E25" s="86">
        <f>'2019 Pace (7)'!N25</f>
        <v>0.94117647058823528</v>
      </c>
      <c r="F25" s="86">
        <f>'2020 Pace (8)'!N25</f>
        <v>0.875</v>
      </c>
      <c r="G25" s="86">
        <f>'2021 Pace (9)'!N25</f>
        <v>1</v>
      </c>
      <c r="H25" s="86">
        <f>'2022 Pace (10)'!N25</f>
        <v>5</v>
      </c>
      <c r="I25" s="86">
        <f>'2023 Pace (11)'!N25</f>
        <v>2</v>
      </c>
      <c r="J25" s="87">
        <f>IF(J22=0,J19/1,J19/J22)</f>
        <v>1.3104575163398693</v>
      </c>
    </row>
    <row r="26" spans="1:10" x14ac:dyDescent="0.2">
      <c r="A26" s="107" t="s">
        <v>57</v>
      </c>
      <c r="B26" s="112">
        <f>'2016 Pace (4)'!N26</f>
        <v>503</v>
      </c>
      <c r="C26" s="112">
        <f>'2017 Pace (5)'!N26</f>
        <v>235</v>
      </c>
      <c r="D26" s="112">
        <f>'2018 Pace (6)'!N26</f>
        <v>99</v>
      </c>
      <c r="E26" s="112">
        <f>'2019 Pace (7)'!N26</f>
        <v>46</v>
      </c>
      <c r="F26" s="112">
        <f>'2020 Pace (8)'!N26</f>
        <v>36</v>
      </c>
      <c r="G26" s="112">
        <f>'2021 Pace (9)'!N26</f>
        <v>14</v>
      </c>
      <c r="H26" s="112">
        <f>'2022 Pace (10)'!N26</f>
        <v>11</v>
      </c>
      <c r="I26" s="112">
        <f>'2023 Pace (11)'!N26</f>
        <v>3</v>
      </c>
      <c r="J26" s="113">
        <f>SUM(B26:I26)</f>
        <v>947</v>
      </c>
    </row>
    <row r="27" spans="1:10" x14ac:dyDescent="0.2">
      <c r="A27" s="46" t="s">
        <v>58</v>
      </c>
      <c r="B27" s="58">
        <f>'2016 Pace (4)'!N27</f>
        <v>268</v>
      </c>
      <c r="C27" s="58">
        <f>'2017 Pace (5)'!N27</f>
        <v>143</v>
      </c>
      <c r="D27" s="58">
        <f>'2018 Pace (6)'!N27</f>
        <v>59</v>
      </c>
      <c r="E27" s="58">
        <f>'2019 Pace (7)'!N27</f>
        <v>30</v>
      </c>
      <c r="F27" s="58">
        <f>'2020 Pace (8)'!N27</f>
        <v>29</v>
      </c>
      <c r="G27" s="58">
        <f>'2021 Pace (9)'!N27</f>
        <v>10</v>
      </c>
      <c r="H27" s="58">
        <f>'2022 Pace (10)'!N27</f>
        <v>6</v>
      </c>
      <c r="I27" s="58">
        <f>'2023 Pace (11)'!N27</f>
        <v>1</v>
      </c>
      <c r="J27" s="57">
        <f>SUM(B27:I27)</f>
        <v>546</v>
      </c>
    </row>
    <row r="28" spans="1:10" x14ac:dyDescent="0.2">
      <c r="A28" s="107" t="s">
        <v>8</v>
      </c>
      <c r="B28" s="110">
        <f>'2016 Pace (4)'!N28</f>
        <v>0.4671968190854871</v>
      </c>
      <c r="C28" s="110">
        <f>'2017 Pace (5)'!N28</f>
        <v>0.39148936170212767</v>
      </c>
      <c r="D28" s="110">
        <f>'2018 Pace (6)'!N28</f>
        <v>0.40404040404040403</v>
      </c>
      <c r="E28" s="110">
        <f>'2019 Pace (7)'!N28</f>
        <v>0.34782608695652173</v>
      </c>
      <c r="F28" s="110">
        <f>'2020 Pace (8)'!N28</f>
        <v>0.19444444444444445</v>
      </c>
      <c r="G28" s="110">
        <f>'2021 Pace (9)'!N28</f>
        <v>0.2857142857142857</v>
      </c>
      <c r="H28" s="110">
        <f>'2022 Pace (10)'!N28</f>
        <v>0.45454545454545453</v>
      </c>
      <c r="I28" s="110">
        <f>'2023 Pace (11)'!N28</f>
        <v>0.66666666666666663</v>
      </c>
      <c r="J28" s="111">
        <f>J19/J26</f>
        <v>0.42344244984160506</v>
      </c>
    </row>
    <row r="29" spans="1:10" ht="13.5" thickBot="1" x14ac:dyDescent="0.25">
      <c r="A29" s="109" t="s">
        <v>59</v>
      </c>
      <c r="B29" s="116">
        <f>'2016 Pace (4)'!N29</f>
        <v>68</v>
      </c>
      <c r="C29" s="116">
        <f>'2017 Pace (5)'!N29</f>
        <v>66</v>
      </c>
      <c r="D29" s="116">
        <f>'2018 Pace (6)'!N29</f>
        <v>41</v>
      </c>
      <c r="E29" s="116">
        <f>'2019 Pace (7)'!N29</f>
        <v>33</v>
      </c>
      <c r="F29" s="116">
        <f>'2020 Pace (8)'!N29</f>
        <v>18</v>
      </c>
      <c r="G29" s="116">
        <f>'2021 Pace (9)'!N29</f>
        <v>7</v>
      </c>
      <c r="H29" s="116">
        <f>'2022 Pace (10)'!N29</f>
        <v>7</v>
      </c>
      <c r="I29" s="116">
        <f>'2023 Pace (11)'!N29</f>
        <v>1</v>
      </c>
      <c r="J29" s="117">
        <f>SUM(B29:I29)</f>
        <v>241</v>
      </c>
    </row>
    <row r="30" spans="1:10" ht="13.5" thickTop="1" x14ac:dyDescent="0.2"/>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9" width="11.5703125" style="7" customWidth="1"/>
    <col min="10" max="10" width="12.7109375" style="7" customWidth="1"/>
    <col min="11" max="16384" width="9.140625" style="7"/>
  </cols>
  <sheetData>
    <row r="2" spans="1:10" ht="18" x14ac:dyDescent="0.25">
      <c r="A2" s="40" t="s">
        <v>1</v>
      </c>
      <c r="B2" s="36"/>
      <c r="C2" s="36"/>
      <c r="D2" s="39"/>
      <c r="E2" s="76" t="s">
        <v>90</v>
      </c>
      <c r="G2" s="41"/>
      <c r="I2" s="77" t="s">
        <v>91</v>
      </c>
    </row>
    <row r="3" spans="1:10" x14ac:dyDescent="0.2">
      <c r="E3" s="75" t="s">
        <v>63</v>
      </c>
      <c r="I3" s="7" t="s">
        <v>92</v>
      </c>
    </row>
    <row r="4" spans="1:10" ht="15.75" x14ac:dyDescent="0.25">
      <c r="B4" s="35"/>
      <c r="C4" s="35"/>
      <c r="G4" s="34"/>
      <c r="H4" s="33"/>
      <c r="I4" s="33"/>
    </row>
    <row r="5" spans="1:10" ht="15.75" thickBot="1" x14ac:dyDescent="0.25">
      <c r="A5" s="56" t="s">
        <v>111</v>
      </c>
      <c r="B5" s="64">
        <v>2016</v>
      </c>
      <c r="C5" s="64">
        <v>2017</v>
      </c>
      <c r="D5" s="64">
        <v>2018</v>
      </c>
      <c r="E5" s="64">
        <v>2019</v>
      </c>
      <c r="F5" s="64">
        <v>2020</v>
      </c>
      <c r="G5" s="64">
        <v>2021</v>
      </c>
      <c r="H5" s="64">
        <v>2022</v>
      </c>
      <c r="I5" s="64">
        <v>2023</v>
      </c>
      <c r="J5" s="53" t="s">
        <v>21</v>
      </c>
    </row>
    <row r="6" spans="1:10" ht="13.5" thickTop="1" x14ac:dyDescent="0.2">
      <c r="A6" s="50" t="s">
        <v>65</v>
      </c>
      <c r="B6" s="54">
        <v>174789</v>
      </c>
      <c r="C6" s="54">
        <v>104115</v>
      </c>
      <c r="D6" s="54">
        <v>137957</v>
      </c>
      <c r="E6" s="54">
        <v>71643</v>
      </c>
      <c r="F6" s="54">
        <v>62941</v>
      </c>
      <c r="G6" s="54">
        <v>44312</v>
      </c>
      <c r="H6" s="54">
        <v>29769</v>
      </c>
      <c r="I6" s="54">
        <v>22743</v>
      </c>
      <c r="J6" s="55">
        <f>SUM(B6:I6)</f>
        <v>648269</v>
      </c>
    </row>
    <row r="7" spans="1:10" x14ac:dyDescent="0.2">
      <c r="A7" s="93" t="s">
        <v>3</v>
      </c>
      <c r="B7" s="96">
        <v>172949</v>
      </c>
      <c r="C7" s="96">
        <v>80221</v>
      </c>
      <c r="D7" s="96">
        <v>96840</v>
      </c>
      <c r="E7" s="96">
        <v>59928</v>
      </c>
      <c r="F7" s="96">
        <v>36496</v>
      </c>
      <c r="G7" s="96">
        <v>23925</v>
      </c>
      <c r="H7" s="96">
        <v>24769</v>
      </c>
      <c r="I7" s="96">
        <v>0</v>
      </c>
      <c r="J7" s="115">
        <f>SUM(B7:I7)</f>
        <v>495128</v>
      </c>
    </row>
    <row r="8" spans="1:10" x14ac:dyDescent="0.2">
      <c r="A8" s="92" t="s">
        <v>67</v>
      </c>
      <c r="B8" s="94">
        <v>1840</v>
      </c>
      <c r="C8" s="94">
        <v>23894</v>
      </c>
      <c r="D8" s="94">
        <v>41117</v>
      </c>
      <c r="E8" s="94">
        <v>11715</v>
      </c>
      <c r="F8" s="94">
        <v>26445</v>
      </c>
      <c r="G8" s="94">
        <v>20387</v>
      </c>
      <c r="H8" s="94">
        <v>5000</v>
      </c>
      <c r="I8" s="94">
        <v>22743</v>
      </c>
      <c r="J8" s="98">
        <f>SUM(B8:I8)</f>
        <v>153141</v>
      </c>
    </row>
    <row r="9" spans="1:10" x14ac:dyDescent="0.2">
      <c r="A9" s="107" t="s">
        <v>4</v>
      </c>
      <c r="B9" s="114">
        <v>147486</v>
      </c>
      <c r="C9" s="114">
        <v>130759</v>
      </c>
      <c r="D9" s="114">
        <v>105799</v>
      </c>
      <c r="E9" s="114">
        <v>69413</v>
      </c>
      <c r="F9" s="114">
        <v>46498</v>
      </c>
      <c r="G9" s="114">
        <v>31060</v>
      </c>
      <c r="H9" s="114">
        <v>20087</v>
      </c>
      <c r="I9" s="114">
        <v>8116</v>
      </c>
      <c r="J9" s="115">
        <f>SUM(B9:I9)</f>
        <v>559218</v>
      </c>
    </row>
    <row r="10" spans="1:10" x14ac:dyDescent="0.2">
      <c r="A10" s="46" t="s">
        <v>76</v>
      </c>
      <c r="B10" s="99">
        <v>27303</v>
      </c>
      <c r="C10" s="99">
        <v>-26644</v>
      </c>
      <c r="D10" s="99">
        <v>32158</v>
      </c>
      <c r="E10" s="99">
        <v>2230</v>
      </c>
      <c r="F10" s="99">
        <v>16443</v>
      </c>
      <c r="G10" s="99">
        <v>13252</v>
      </c>
      <c r="H10" s="99">
        <v>9682</v>
      </c>
      <c r="I10" s="99">
        <v>14627</v>
      </c>
      <c r="J10" s="98">
        <f>SUM(J6,-J9)</f>
        <v>89051</v>
      </c>
    </row>
    <row r="11" spans="1:10" x14ac:dyDescent="0.2">
      <c r="A11" s="107" t="s">
        <v>55</v>
      </c>
      <c r="B11" s="89">
        <v>149920</v>
      </c>
      <c r="C11" s="89">
        <v>149920</v>
      </c>
      <c r="D11" s="89">
        <v>149920</v>
      </c>
      <c r="E11" s="89">
        <v>149920</v>
      </c>
      <c r="F11" s="89">
        <v>149920</v>
      </c>
      <c r="G11" s="89">
        <v>149920</v>
      </c>
      <c r="H11" s="89">
        <v>149920</v>
      </c>
      <c r="I11" s="89">
        <v>149920</v>
      </c>
      <c r="J11" s="103">
        <f>SUM(B11:I11)</f>
        <v>1199360</v>
      </c>
    </row>
    <row r="12" spans="1:10" x14ac:dyDescent="0.2">
      <c r="A12" s="46" t="s">
        <v>5</v>
      </c>
      <c r="B12" s="86">
        <v>1.1851226557096946</v>
      </c>
      <c r="C12" s="86">
        <v>0.79623582315557628</v>
      </c>
      <c r="D12" s="86">
        <v>1.3039537235701661</v>
      </c>
      <c r="E12" s="86">
        <v>1.0321265469004366</v>
      </c>
      <c r="F12" s="86">
        <v>1.3536281130371199</v>
      </c>
      <c r="G12" s="86">
        <v>1.4266580811332905</v>
      </c>
      <c r="H12" s="86">
        <v>1.4820032857071739</v>
      </c>
      <c r="I12" s="86">
        <v>2.8022424839822571</v>
      </c>
      <c r="J12" s="87">
        <f>J6/J9</f>
        <v>1.1592420129538032</v>
      </c>
    </row>
    <row r="13" spans="1:10" x14ac:dyDescent="0.2">
      <c r="A13" s="107" t="s">
        <v>6</v>
      </c>
      <c r="B13" s="112">
        <v>636509</v>
      </c>
      <c r="C13" s="112">
        <v>574636</v>
      </c>
      <c r="D13" s="112">
        <v>433750</v>
      </c>
      <c r="E13" s="112">
        <v>271380</v>
      </c>
      <c r="F13" s="112">
        <v>464591</v>
      </c>
      <c r="G13" s="112">
        <v>153977</v>
      </c>
      <c r="H13" s="112">
        <v>76461</v>
      </c>
      <c r="I13" s="112">
        <v>37923</v>
      </c>
      <c r="J13" s="113">
        <f>SUM(B13:I13)</f>
        <v>2649227</v>
      </c>
    </row>
    <row r="14" spans="1:10" x14ac:dyDescent="0.2">
      <c r="A14" s="46" t="s">
        <v>7</v>
      </c>
      <c r="B14" s="58">
        <v>461720</v>
      </c>
      <c r="C14" s="58">
        <v>470521</v>
      </c>
      <c r="D14" s="58">
        <v>295793</v>
      </c>
      <c r="E14" s="58">
        <v>199737</v>
      </c>
      <c r="F14" s="58">
        <v>401650</v>
      </c>
      <c r="G14" s="58">
        <v>109665</v>
      </c>
      <c r="H14" s="58">
        <v>46692</v>
      </c>
      <c r="I14" s="58">
        <v>15180</v>
      </c>
      <c r="J14" s="57">
        <f>SUM(B14:I14)</f>
        <v>2000958</v>
      </c>
    </row>
    <row r="15" spans="1:10" x14ac:dyDescent="0.2">
      <c r="A15" s="107" t="s">
        <v>8</v>
      </c>
      <c r="B15" s="110">
        <v>0.27460570078349245</v>
      </c>
      <c r="C15" s="110">
        <v>0.18118426273327812</v>
      </c>
      <c r="D15" s="110">
        <v>0.31805648414985593</v>
      </c>
      <c r="E15" s="110">
        <v>0.26399513597170021</v>
      </c>
      <c r="F15" s="110">
        <v>0.13547614998999119</v>
      </c>
      <c r="G15" s="110">
        <v>0.28778324035407887</v>
      </c>
      <c r="H15" s="110">
        <v>0.38933573978891201</v>
      </c>
      <c r="I15" s="110">
        <v>0</v>
      </c>
      <c r="J15" s="111">
        <f>J6/J13</f>
        <v>0.2447011901962346</v>
      </c>
    </row>
    <row r="16" spans="1:10" ht="13.5" thickBot="1" x14ac:dyDescent="0.25">
      <c r="A16" s="109" t="s">
        <v>9</v>
      </c>
      <c r="B16" s="116">
        <v>12500</v>
      </c>
      <c r="C16" s="116">
        <v>49440</v>
      </c>
      <c r="D16" s="116">
        <v>34711</v>
      </c>
      <c r="E16" s="116">
        <v>63662</v>
      </c>
      <c r="F16" s="116">
        <v>70245</v>
      </c>
      <c r="G16" s="116">
        <v>69327</v>
      </c>
      <c r="H16" s="116">
        <v>39974</v>
      </c>
      <c r="I16" s="116">
        <v>0</v>
      </c>
      <c r="J16" s="117">
        <f>SUM(B16:I16)</f>
        <v>339859</v>
      </c>
    </row>
    <row r="17" spans="1:10" ht="13.5" thickTop="1" x14ac:dyDescent="0.2"/>
    <row r="18" spans="1:10" ht="15.75" thickBot="1" x14ac:dyDescent="0.25">
      <c r="A18" s="56" t="s">
        <v>77</v>
      </c>
      <c r="B18" s="30"/>
      <c r="C18" s="30"/>
      <c r="D18" s="30"/>
      <c r="E18" s="30"/>
      <c r="F18" s="44"/>
      <c r="G18" s="44"/>
    </row>
    <row r="19" spans="1:10" ht="13.5" thickTop="1" x14ac:dyDescent="0.2">
      <c r="A19" s="50" t="s">
        <v>66</v>
      </c>
      <c r="B19" s="54">
        <v>36</v>
      </c>
      <c r="C19" s="54">
        <v>27</v>
      </c>
      <c r="D19" s="54">
        <v>20</v>
      </c>
      <c r="E19" s="54">
        <v>10</v>
      </c>
      <c r="F19" s="54">
        <v>6</v>
      </c>
      <c r="G19" s="54">
        <v>4</v>
      </c>
      <c r="H19" s="54">
        <v>4</v>
      </c>
      <c r="I19" s="54">
        <v>2</v>
      </c>
      <c r="J19" s="55">
        <f>SUM(B19:I19)</f>
        <v>109</v>
      </c>
    </row>
    <row r="20" spans="1:10" x14ac:dyDescent="0.2">
      <c r="A20" s="93" t="s">
        <v>56</v>
      </c>
      <c r="B20" s="96">
        <v>34</v>
      </c>
      <c r="C20" s="96">
        <v>19</v>
      </c>
      <c r="D20" s="96">
        <v>14</v>
      </c>
      <c r="E20" s="96">
        <v>5</v>
      </c>
      <c r="F20" s="96">
        <v>3</v>
      </c>
      <c r="G20" s="96">
        <v>2</v>
      </c>
      <c r="H20" s="96">
        <v>3</v>
      </c>
      <c r="I20" s="96">
        <v>0</v>
      </c>
      <c r="J20" s="115">
        <f>SUM(B20:I20)</f>
        <v>80</v>
      </c>
    </row>
    <row r="21" spans="1:10" x14ac:dyDescent="0.2">
      <c r="A21" s="92" t="s">
        <v>69</v>
      </c>
      <c r="B21" s="94">
        <v>2</v>
      </c>
      <c r="C21" s="94">
        <v>8</v>
      </c>
      <c r="D21" s="94">
        <v>6</v>
      </c>
      <c r="E21" s="94">
        <v>5</v>
      </c>
      <c r="F21" s="94">
        <v>3</v>
      </c>
      <c r="G21" s="94">
        <v>2</v>
      </c>
      <c r="H21" s="94">
        <v>1</v>
      </c>
      <c r="I21" s="94">
        <v>2</v>
      </c>
      <c r="J21" s="98">
        <f>SUM(B21:I21)</f>
        <v>29</v>
      </c>
    </row>
    <row r="22" spans="1:10" x14ac:dyDescent="0.2">
      <c r="A22" s="107" t="s">
        <v>4</v>
      </c>
      <c r="B22" s="114">
        <v>26</v>
      </c>
      <c r="C22" s="114">
        <v>19</v>
      </c>
      <c r="D22" s="114">
        <v>13</v>
      </c>
      <c r="E22" s="114">
        <v>7</v>
      </c>
      <c r="F22" s="114">
        <v>4</v>
      </c>
      <c r="G22" s="114">
        <v>1</v>
      </c>
      <c r="H22" s="114">
        <v>0</v>
      </c>
      <c r="I22" s="114">
        <v>0</v>
      </c>
      <c r="J22" s="115">
        <f>SUM(B22:I22)</f>
        <v>70</v>
      </c>
    </row>
    <row r="23" spans="1:10" x14ac:dyDescent="0.2">
      <c r="A23" s="46" t="s">
        <v>76</v>
      </c>
      <c r="B23" s="99">
        <v>10</v>
      </c>
      <c r="C23" s="99">
        <v>8</v>
      </c>
      <c r="D23" s="99">
        <v>7</v>
      </c>
      <c r="E23" s="99">
        <v>3</v>
      </c>
      <c r="F23" s="99">
        <v>2</v>
      </c>
      <c r="G23" s="99">
        <v>3</v>
      </c>
      <c r="H23" s="99">
        <v>4</v>
      </c>
      <c r="I23" s="99">
        <v>2</v>
      </c>
      <c r="J23" s="98">
        <f>SUM(J19,-J22)</f>
        <v>39</v>
      </c>
    </row>
    <row r="24" spans="1:10" x14ac:dyDescent="0.2">
      <c r="A24" s="107" t="s">
        <v>55</v>
      </c>
      <c r="B24" s="89">
        <v>27</v>
      </c>
      <c r="C24" s="89">
        <v>27</v>
      </c>
      <c r="D24" s="89">
        <v>27</v>
      </c>
      <c r="E24" s="89">
        <v>27</v>
      </c>
      <c r="F24" s="89">
        <v>27</v>
      </c>
      <c r="G24" s="89">
        <v>27</v>
      </c>
      <c r="H24" s="89">
        <v>27</v>
      </c>
      <c r="I24" s="89">
        <v>27</v>
      </c>
      <c r="J24" s="103">
        <f>SUM(B24:I24)</f>
        <v>216</v>
      </c>
    </row>
    <row r="25" spans="1:10" x14ac:dyDescent="0.2">
      <c r="A25" s="46" t="s">
        <v>5</v>
      </c>
      <c r="B25" s="86">
        <v>1.3846153846153846</v>
      </c>
      <c r="C25" s="86">
        <v>1.4210526315789473</v>
      </c>
      <c r="D25" s="86">
        <v>1.5384615384615385</v>
      </c>
      <c r="E25" s="86">
        <v>1.4285714285714286</v>
      </c>
      <c r="F25" s="86">
        <v>1.5</v>
      </c>
      <c r="G25" s="86">
        <v>4</v>
      </c>
      <c r="H25" s="86">
        <v>4</v>
      </c>
      <c r="I25" s="86">
        <v>2</v>
      </c>
      <c r="J25" s="87">
        <f>IF(J22=0,J19/1,J19/J22)</f>
        <v>1.5571428571428572</v>
      </c>
    </row>
    <row r="26" spans="1:10" x14ac:dyDescent="0.2">
      <c r="A26" s="107" t="s">
        <v>57</v>
      </c>
      <c r="B26" s="112">
        <v>112</v>
      </c>
      <c r="C26" s="112">
        <v>97</v>
      </c>
      <c r="D26" s="112">
        <v>59</v>
      </c>
      <c r="E26" s="112">
        <v>34</v>
      </c>
      <c r="F26" s="112">
        <v>34</v>
      </c>
      <c r="G26" s="112">
        <v>14</v>
      </c>
      <c r="H26" s="112">
        <v>9</v>
      </c>
      <c r="I26" s="112">
        <v>3</v>
      </c>
      <c r="J26" s="113">
        <f>SUM(B26:I26)</f>
        <v>362</v>
      </c>
    </row>
    <row r="27" spans="1:10" x14ac:dyDescent="0.2">
      <c r="A27" s="46" t="s">
        <v>58</v>
      </c>
      <c r="B27" s="58">
        <v>76</v>
      </c>
      <c r="C27" s="58">
        <v>70</v>
      </c>
      <c r="D27" s="58">
        <v>39</v>
      </c>
      <c r="E27" s="58">
        <v>24</v>
      </c>
      <c r="F27" s="58">
        <v>28</v>
      </c>
      <c r="G27" s="58">
        <v>10</v>
      </c>
      <c r="H27" s="58">
        <v>5</v>
      </c>
      <c r="I27" s="58">
        <v>1</v>
      </c>
      <c r="J27" s="57">
        <f>SUM(B27:I27)</f>
        <v>253</v>
      </c>
    </row>
    <row r="28" spans="1:10" x14ac:dyDescent="0.2">
      <c r="A28" s="107" t="s">
        <v>8</v>
      </c>
      <c r="B28" s="110">
        <v>0.32142857142857145</v>
      </c>
      <c r="C28" s="110">
        <v>0.27835051546391754</v>
      </c>
      <c r="D28" s="110">
        <v>0.33898305084745761</v>
      </c>
      <c r="E28" s="110">
        <v>0.29411764705882354</v>
      </c>
      <c r="F28" s="110">
        <v>0.17647058823529413</v>
      </c>
      <c r="G28" s="110">
        <v>0.2857142857142857</v>
      </c>
      <c r="H28" s="110">
        <v>0.44444444444444442</v>
      </c>
      <c r="I28" s="110">
        <v>0.44444444444444442</v>
      </c>
      <c r="J28" s="111">
        <f>J19/J26</f>
        <v>0.30110497237569062</v>
      </c>
    </row>
    <row r="29" spans="1:10" ht="13.5" thickBot="1" x14ac:dyDescent="0.25">
      <c r="A29" s="109" t="s">
        <v>59</v>
      </c>
      <c r="B29" s="116">
        <v>1</v>
      </c>
      <c r="C29" s="116">
        <v>10</v>
      </c>
      <c r="D29" s="116">
        <v>11</v>
      </c>
      <c r="E29" s="116">
        <v>14</v>
      </c>
      <c r="F29" s="116">
        <v>12</v>
      </c>
      <c r="G29" s="116">
        <v>6</v>
      </c>
      <c r="H29" s="116">
        <v>4</v>
      </c>
      <c r="I29" s="116">
        <v>0</v>
      </c>
      <c r="J29" s="117">
        <f>SUM(B29:I29)</f>
        <v>58</v>
      </c>
    </row>
    <row r="30" spans="1:10" ht="13.5" thickTop="1" x14ac:dyDescent="0.2"/>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3" ht="18" x14ac:dyDescent="0.25">
      <c r="A2" s="40" t="s">
        <v>1</v>
      </c>
      <c r="B2" s="36"/>
      <c r="C2" s="39"/>
      <c r="D2" s="39"/>
      <c r="E2" s="76" t="s">
        <v>90</v>
      </c>
      <c r="G2" s="38"/>
      <c r="H2" s="38"/>
      <c r="I2" s="77" t="s">
        <v>91</v>
      </c>
      <c r="K2" s="36"/>
      <c r="L2" s="36"/>
      <c r="M2" s="36"/>
    </row>
    <row r="3" spans="1:13" ht="15.75" x14ac:dyDescent="0.25">
      <c r="E3" s="101" t="s">
        <v>70</v>
      </c>
      <c r="G3" s="37"/>
      <c r="H3" s="37"/>
      <c r="I3" s="37" t="s">
        <v>92</v>
      </c>
      <c r="J3" s="37"/>
      <c r="K3" s="36"/>
      <c r="L3" s="36"/>
      <c r="M3" s="36"/>
    </row>
    <row r="4" spans="1:13" ht="15.75" x14ac:dyDescent="0.25">
      <c r="A4" s="30"/>
      <c r="B4" s="35"/>
      <c r="D4" s="35"/>
      <c r="G4" s="34"/>
      <c r="H4" s="33"/>
      <c r="I4" s="33"/>
      <c r="J4" s="33"/>
      <c r="K4" s="33"/>
    </row>
    <row r="5" spans="1:13" ht="15.75" thickBot="1" x14ac:dyDescent="0.25">
      <c r="A5" s="45" t="s">
        <v>93</v>
      </c>
      <c r="B5" s="64">
        <v>2016</v>
      </c>
      <c r="C5" s="64">
        <v>2017</v>
      </c>
      <c r="D5" s="64">
        <v>2018</v>
      </c>
      <c r="E5" s="64">
        <v>2019</v>
      </c>
      <c r="F5" s="64">
        <v>2020</v>
      </c>
      <c r="G5" s="64">
        <v>2021</v>
      </c>
      <c r="H5" s="64">
        <v>2022</v>
      </c>
      <c r="I5" s="64">
        <v>2023</v>
      </c>
      <c r="J5" s="64" t="s">
        <v>2</v>
      </c>
    </row>
    <row r="6" spans="1:13" ht="13.5" thickTop="1" x14ac:dyDescent="0.2">
      <c r="A6" s="50" t="s">
        <v>65</v>
      </c>
      <c r="B6" s="51">
        <v>271433</v>
      </c>
      <c r="C6" s="51">
        <v>156435</v>
      </c>
      <c r="D6" s="51">
        <v>167131</v>
      </c>
      <c r="E6" s="51">
        <v>95109</v>
      </c>
      <c r="F6" s="51">
        <v>64146</v>
      </c>
      <c r="G6" s="51">
        <v>44312</v>
      </c>
      <c r="H6" s="51">
        <v>32014</v>
      </c>
      <c r="I6" s="51">
        <v>22743</v>
      </c>
      <c r="J6" s="52">
        <f>SUM(B6:I6)</f>
        <v>853323</v>
      </c>
    </row>
    <row r="7" spans="1:13" x14ac:dyDescent="0.2">
      <c r="A7" s="93" t="s">
        <v>3</v>
      </c>
      <c r="B7" s="29">
        <v>259857</v>
      </c>
      <c r="C7" s="29">
        <v>120225</v>
      </c>
      <c r="D7" s="29">
        <v>115189</v>
      </c>
      <c r="E7" s="29">
        <v>65420</v>
      </c>
      <c r="F7" s="29">
        <v>37701</v>
      </c>
      <c r="G7" s="29">
        <v>23925</v>
      </c>
      <c r="H7" s="29">
        <v>27014</v>
      </c>
      <c r="I7" s="29">
        <v>0</v>
      </c>
      <c r="J7" s="100">
        <f>SUM(B7:I7)</f>
        <v>649331</v>
      </c>
    </row>
    <row r="8" spans="1:13" x14ac:dyDescent="0.2">
      <c r="A8" s="92" t="s">
        <v>67</v>
      </c>
      <c r="B8" s="47">
        <v>11576</v>
      </c>
      <c r="C8" s="47">
        <v>36210</v>
      </c>
      <c r="D8" s="47">
        <v>51942</v>
      </c>
      <c r="E8" s="47">
        <v>29689</v>
      </c>
      <c r="F8" s="47">
        <v>26445</v>
      </c>
      <c r="G8" s="47">
        <v>20387</v>
      </c>
      <c r="H8" s="47">
        <v>5000</v>
      </c>
      <c r="I8" s="47">
        <v>22743</v>
      </c>
      <c r="J8" s="48">
        <f>SUM(B8:I8)</f>
        <v>203992</v>
      </c>
    </row>
    <row r="9" spans="1:13" x14ac:dyDescent="0.2">
      <c r="A9" s="32" t="s">
        <v>4</v>
      </c>
      <c r="B9" s="29">
        <v>242433</v>
      </c>
      <c r="C9" s="29">
        <v>190781</v>
      </c>
      <c r="D9" s="29">
        <v>141599</v>
      </c>
      <c r="E9" s="29">
        <v>90572</v>
      </c>
      <c r="F9" s="29">
        <v>59814</v>
      </c>
      <c r="G9" s="29">
        <v>40843</v>
      </c>
      <c r="H9" s="29">
        <v>28391</v>
      </c>
      <c r="I9" s="29">
        <v>14944</v>
      </c>
      <c r="J9" s="28">
        <f>SUM(B9:I9)</f>
        <v>809377</v>
      </c>
    </row>
    <row r="10" spans="1:13" x14ac:dyDescent="0.2">
      <c r="A10" s="46" t="s">
        <v>76</v>
      </c>
      <c r="B10" s="47">
        <v>29000</v>
      </c>
      <c r="C10" s="47">
        <v>-34346</v>
      </c>
      <c r="D10" s="47">
        <v>25532</v>
      </c>
      <c r="E10" s="47">
        <v>4537</v>
      </c>
      <c r="F10" s="47">
        <v>4332</v>
      </c>
      <c r="G10" s="47">
        <v>3469</v>
      </c>
      <c r="H10" s="47">
        <v>3623</v>
      </c>
      <c r="I10" s="47">
        <v>7799</v>
      </c>
      <c r="J10" s="48">
        <f>SUM(J6,-J9)</f>
        <v>43946</v>
      </c>
    </row>
    <row r="11" spans="1:13" x14ac:dyDescent="0.2">
      <c r="A11" s="107" t="s">
        <v>55</v>
      </c>
      <c r="B11" s="89">
        <v>256721</v>
      </c>
      <c r="C11" s="89">
        <v>256721</v>
      </c>
      <c r="D11" s="89">
        <v>256721</v>
      </c>
      <c r="E11" s="89">
        <v>256721</v>
      </c>
      <c r="F11" s="89">
        <v>256721</v>
      </c>
      <c r="G11" s="89">
        <v>256721</v>
      </c>
      <c r="H11" s="89">
        <v>256721</v>
      </c>
      <c r="I11" s="89">
        <v>256721</v>
      </c>
      <c r="J11" s="103">
        <f>SUM(B11:I11)</f>
        <v>2053768</v>
      </c>
    </row>
    <row r="12" spans="1:13" x14ac:dyDescent="0.2">
      <c r="A12" s="46" t="s">
        <v>5</v>
      </c>
      <c r="B12" s="90">
        <f t="shared" ref="B12:J12" si="0">B6/B9</f>
        <v>1.1196206787029819</v>
      </c>
      <c r="C12" s="90">
        <f t="shared" si="0"/>
        <v>0.81997159046236257</v>
      </c>
      <c r="D12" s="90">
        <f t="shared" si="0"/>
        <v>1.1803120078531628</v>
      </c>
      <c r="E12" s="90">
        <f t="shared" si="0"/>
        <v>1.0500927438943604</v>
      </c>
      <c r="F12" s="90">
        <f t="shared" si="0"/>
        <v>1.0724245159995986</v>
      </c>
      <c r="G12" s="90">
        <f t="shared" si="0"/>
        <v>1.0849349949807801</v>
      </c>
      <c r="H12" s="90">
        <f t="shared" si="0"/>
        <v>1.127610862597302</v>
      </c>
      <c r="I12" s="90">
        <f t="shared" si="0"/>
        <v>1.5218816916488223</v>
      </c>
      <c r="J12" s="49">
        <f t="shared" si="0"/>
        <v>1.0542960820482914</v>
      </c>
    </row>
    <row r="13" spans="1:13" x14ac:dyDescent="0.2">
      <c r="A13" s="107" t="s">
        <v>6</v>
      </c>
      <c r="B13" s="29">
        <v>895438</v>
      </c>
      <c r="C13" s="29">
        <v>702849</v>
      </c>
      <c r="D13" s="29">
        <v>505707</v>
      </c>
      <c r="E13" s="29">
        <v>304148</v>
      </c>
      <c r="F13" s="29">
        <v>466890</v>
      </c>
      <c r="G13" s="29">
        <v>153977</v>
      </c>
      <c r="H13" s="29">
        <v>81206</v>
      </c>
      <c r="I13" s="29">
        <v>37923</v>
      </c>
      <c r="J13" s="100">
        <f>SUM(B13:I13)</f>
        <v>3148138</v>
      </c>
    </row>
    <row r="14" spans="1:13" x14ac:dyDescent="0.2">
      <c r="A14" s="108" t="s">
        <v>7</v>
      </c>
      <c r="B14" s="58">
        <v>624005</v>
      </c>
      <c r="C14" s="58">
        <v>546414</v>
      </c>
      <c r="D14" s="58">
        <v>338576</v>
      </c>
      <c r="E14" s="58">
        <v>209039</v>
      </c>
      <c r="F14" s="58">
        <v>402744</v>
      </c>
      <c r="G14" s="58">
        <v>109665</v>
      </c>
      <c r="H14" s="58">
        <v>49192</v>
      </c>
      <c r="I14" s="58">
        <v>15180</v>
      </c>
      <c r="J14" s="57">
        <f>SUM(B14:I14)</f>
        <v>2294815</v>
      </c>
    </row>
    <row r="15" spans="1:13" x14ac:dyDescent="0.2">
      <c r="A15" s="107" t="s">
        <v>8</v>
      </c>
      <c r="B15" s="31">
        <f>B6/B13</f>
        <v>0.30312874816570212</v>
      </c>
      <c r="C15" s="31">
        <f>C6/C13</f>
        <v>0.22257270053738429</v>
      </c>
      <c r="D15" s="31">
        <f t="shared" ref="D15:I15" si="1">D6/D13</f>
        <v>0.33048978954216574</v>
      </c>
      <c r="E15" s="31">
        <f t="shared" si="1"/>
        <v>0.31270631403132687</v>
      </c>
      <c r="F15" s="31">
        <f t="shared" si="1"/>
        <v>0.13738996337467069</v>
      </c>
      <c r="G15" s="31">
        <f t="shared" si="1"/>
        <v>0.28778324035407887</v>
      </c>
      <c r="H15" s="31">
        <f t="shared" si="1"/>
        <v>0.39423195330394306</v>
      </c>
      <c r="I15" s="31">
        <f t="shared" si="1"/>
        <v>0.59971521240408199</v>
      </c>
      <c r="J15" s="104">
        <f>J6/J13</f>
        <v>0.27105641493479637</v>
      </c>
    </row>
    <row r="16" spans="1:13" ht="13.5" thickBot="1" x14ac:dyDescent="0.25">
      <c r="A16" s="109" t="s">
        <v>9</v>
      </c>
      <c r="B16" s="105">
        <v>32741</v>
      </c>
      <c r="C16" s="105">
        <v>91789</v>
      </c>
      <c r="D16" s="105">
        <v>84278</v>
      </c>
      <c r="E16" s="105">
        <v>88247</v>
      </c>
      <c r="F16" s="105">
        <v>77031</v>
      </c>
      <c r="G16" s="105">
        <v>70407</v>
      </c>
      <c r="H16" s="105">
        <v>73729</v>
      </c>
      <c r="I16" s="105">
        <v>1750</v>
      </c>
      <c r="J16" s="106">
        <f>SUM(B16:I16)</f>
        <v>519972</v>
      </c>
    </row>
    <row r="17" spans="1:16" ht="13.5" thickTop="1" x14ac:dyDescent="0.2">
      <c r="A17" s="59"/>
      <c r="B17" s="60"/>
      <c r="C17" s="60"/>
      <c r="D17" s="60"/>
      <c r="E17" s="60"/>
      <c r="F17" s="60"/>
      <c r="G17" s="60"/>
      <c r="H17" s="60"/>
      <c r="I17" s="60"/>
      <c r="J17" s="61"/>
      <c r="P17" s="25"/>
    </row>
    <row r="18" spans="1:16" ht="15.75" thickBot="1" x14ac:dyDescent="0.25">
      <c r="A18" s="45"/>
      <c r="B18" s="62"/>
      <c r="C18" s="62"/>
      <c r="D18" s="62"/>
      <c r="E18" s="62"/>
      <c r="F18" s="62"/>
      <c r="G18" s="62"/>
      <c r="H18" s="62"/>
      <c r="I18" s="62"/>
      <c r="J18" s="63"/>
      <c r="P18" s="25"/>
    </row>
    <row r="19" spans="1:16" ht="13.5" thickTop="1" x14ac:dyDescent="0.2">
      <c r="A19" s="50" t="s">
        <v>66</v>
      </c>
      <c r="B19" s="51">
        <v>235</v>
      </c>
      <c r="C19" s="51">
        <v>92</v>
      </c>
      <c r="D19" s="51">
        <v>40</v>
      </c>
      <c r="E19" s="51">
        <v>16</v>
      </c>
      <c r="F19" s="51">
        <v>7</v>
      </c>
      <c r="G19" s="51">
        <v>4</v>
      </c>
      <c r="H19" s="51">
        <v>5</v>
      </c>
      <c r="I19" s="51">
        <v>2</v>
      </c>
      <c r="J19" s="52">
        <f>SUM(B19:I19)</f>
        <v>401</v>
      </c>
    </row>
    <row r="20" spans="1:16" x14ac:dyDescent="0.2">
      <c r="A20" s="93" t="s">
        <v>56</v>
      </c>
      <c r="B20" s="29">
        <v>195</v>
      </c>
      <c r="C20" s="29">
        <v>63</v>
      </c>
      <c r="D20" s="29">
        <v>28</v>
      </c>
      <c r="E20" s="29">
        <v>9</v>
      </c>
      <c r="F20" s="29">
        <v>4</v>
      </c>
      <c r="G20" s="29">
        <v>2</v>
      </c>
      <c r="H20" s="29">
        <v>4</v>
      </c>
      <c r="I20" s="29">
        <v>0</v>
      </c>
      <c r="J20" s="100">
        <f>SUM(B20:I20)</f>
        <v>305</v>
      </c>
    </row>
    <row r="21" spans="1:16" x14ac:dyDescent="0.2">
      <c r="A21" s="92" t="s">
        <v>68</v>
      </c>
      <c r="B21" s="47">
        <v>40</v>
      </c>
      <c r="C21" s="47">
        <v>29</v>
      </c>
      <c r="D21" s="47">
        <v>12</v>
      </c>
      <c r="E21" s="47">
        <v>7</v>
      </c>
      <c r="F21" s="47">
        <v>3</v>
      </c>
      <c r="G21" s="47">
        <v>2</v>
      </c>
      <c r="H21" s="47">
        <v>1</v>
      </c>
      <c r="I21" s="47">
        <v>2</v>
      </c>
      <c r="J21" s="48">
        <f>SUM(B21:I21)</f>
        <v>96</v>
      </c>
    </row>
    <row r="22" spans="1:16" x14ac:dyDescent="0.2">
      <c r="A22" s="32" t="s">
        <v>4</v>
      </c>
      <c r="B22" s="29">
        <v>169</v>
      </c>
      <c r="C22" s="29">
        <v>72</v>
      </c>
      <c r="D22" s="29">
        <v>36</v>
      </c>
      <c r="E22" s="29">
        <v>17</v>
      </c>
      <c r="F22" s="29">
        <v>8</v>
      </c>
      <c r="G22" s="29">
        <v>4</v>
      </c>
      <c r="H22" s="29">
        <v>0</v>
      </c>
      <c r="I22" s="29">
        <v>0</v>
      </c>
      <c r="J22" s="28">
        <f>SUM(B22:I22)</f>
        <v>306</v>
      </c>
    </row>
    <row r="23" spans="1:16" x14ac:dyDescent="0.2">
      <c r="A23" s="46" t="s">
        <v>76</v>
      </c>
      <c r="B23" s="47">
        <v>66</v>
      </c>
      <c r="C23" s="47">
        <v>20</v>
      </c>
      <c r="D23" s="47">
        <v>4</v>
      </c>
      <c r="E23" s="47">
        <v>-1</v>
      </c>
      <c r="F23" s="47">
        <v>-1</v>
      </c>
      <c r="G23" s="47">
        <v>0</v>
      </c>
      <c r="H23" s="47">
        <v>5</v>
      </c>
      <c r="I23" s="47">
        <v>2</v>
      </c>
      <c r="J23" s="48">
        <f>SUM(J19,-J22)</f>
        <v>95</v>
      </c>
    </row>
    <row r="24" spans="1:16" x14ac:dyDescent="0.2">
      <c r="A24" s="107" t="s">
        <v>55</v>
      </c>
      <c r="B24" s="89">
        <v>228</v>
      </c>
      <c r="C24" s="89">
        <v>228</v>
      </c>
      <c r="D24" s="89">
        <v>228</v>
      </c>
      <c r="E24" s="89">
        <v>228</v>
      </c>
      <c r="F24" s="89">
        <v>228</v>
      </c>
      <c r="G24" s="89">
        <v>228</v>
      </c>
      <c r="H24" s="89">
        <v>228</v>
      </c>
      <c r="I24" s="89">
        <v>228</v>
      </c>
      <c r="J24" s="103">
        <f>SUM(B24:I24)</f>
        <v>1824</v>
      </c>
    </row>
    <row r="25" spans="1:16" x14ac:dyDescent="0.2">
      <c r="A25" s="46" t="s">
        <v>5</v>
      </c>
      <c r="B25" s="90">
        <f t="shared" ref="B25:I25" si="2">B19/B22</f>
        <v>1.3905325443786982</v>
      </c>
      <c r="C25" s="90">
        <f t="shared" si="2"/>
        <v>1.2777777777777777</v>
      </c>
      <c r="D25" s="90">
        <f t="shared" si="2"/>
        <v>1.1111111111111112</v>
      </c>
      <c r="E25" s="90">
        <f t="shared" si="2"/>
        <v>0.94117647058823528</v>
      </c>
      <c r="F25" s="90">
        <f t="shared" si="2"/>
        <v>0.875</v>
      </c>
      <c r="G25" s="90">
        <f t="shared" si="2"/>
        <v>1</v>
      </c>
      <c r="H25" s="90">
        <v>5</v>
      </c>
      <c r="I25" s="90">
        <v>2</v>
      </c>
      <c r="J25" s="49">
        <f>IF(J22=0,J19/1,J19/J22)</f>
        <v>1.3104575163398693</v>
      </c>
    </row>
    <row r="26" spans="1:16" x14ac:dyDescent="0.2">
      <c r="A26" s="107" t="s">
        <v>57</v>
      </c>
      <c r="B26" s="29">
        <v>503</v>
      </c>
      <c r="C26" s="29">
        <v>235</v>
      </c>
      <c r="D26" s="29">
        <v>99</v>
      </c>
      <c r="E26" s="29">
        <v>46</v>
      </c>
      <c r="F26" s="29">
        <v>36</v>
      </c>
      <c r="G26" s="29">
        <v>14</v>
      </c>
      <c r="H26" s="29">
        <v>11</v>
      </c>
      <c r="I26" s="29">
        <v>3</v>
      </c>
      <c r="J26" s="100">
        <f>SUM(B26:I26)</f>
        <v>947</v>
      </c>
    </row>
    <row r="27" spans="1:16" x14ac:dyDescent="0.2">
      <c r="A27" s="108" t="s">
        <v>58</v>
      </c>
      <c r="B27" s="58">
        <v>268</v>
      </c>
      <c r="C27" s="58">
        <v>143</v>
      </c>
      <c r="D27" s="58">
        <v>59</v>
      </c>
      <c r="E27" s="58">
        <v>30</v>
      </c>
      <c r="F27" s="58">
        <v>29</v>
      </c>
      <c r="G27" s="58">
        <v>10</v>
      </c>
      <c r="H27" s="58">
        <v>6</v>
      </c>
      <c r="I27" s="58">
        <v>1</v>
      </c>
      <c r="J27" s="57">
        <f>SUM(B27:I27)</f>
        <v>546</v>
      </c>
    </row>
    <row r="28" spans="1:16" x14ac:dyDescent="0.2">
      <c r="A28" s="107" t="s">
        <v>8</v>
      </c>
      <c r="B28" s="31">
        <f>B19/B26</f>
        <v>0.4671968190854871</v>
      </c>
      <c r="C28" s="31">
        <f>C19/C26</f>
        <v>0.39148936170212767</v>
      </c>
      <c r="D28" s="31">
        <f t="shared" ref="D28:I28" si="3">D19/D26</f>
        <v>0.40404040404040403</v>
      </c>
      <c r="E28" s="31">
        <f t="shared" si="3"/>
        <v>0.34782608695652173</v>
      </c>
      <c r="F28" s="31">
        <f t="shared" si="3"/>
        <v>0.19444444444444445</v>
      </c>
      <c r="G28" s="31">
        <f t="shared" si="3"/>
        <v>0.2857142857142857</v>
      </c>
      <c r="H28" s="31">
        <f t="shared" si="3"/>
        <v>0.45454545454545453</v>
      </c>
      <c r="I28" s="31">
        <f t="shared" si="3"/>
        <v>0.66666666666666663</v>
      </c>
      <c r="J28" s="104">
        <f>J19/J26</f>
        <v>0.42344244984160506</v>
      </c>
    </row>
    <row r="29" spans="1:16" ht="13.5" thickBot="1" x14ac:dyDescent="0.25">
      <c r="A29" s="109" t="s">
        <v>59</v>
      </c>
      <c r="B29" s="105">
        <v>68</v>
      </c>
      <c r="C29" s="105">
        <v>66</v>
      </c>
      <c r="D29" s="105">
        <v>41</v>
      </c>
      <c r="E29" s="105">
        <v>33</v>
      </c>
      <c r="F29" s="105">
        <v>18</v>
      </c>
      <c r="G29" s="105">
        <v>7</v>
      </c>
      <c r="H29" s="105">
        <v>7</v>
      </c>
      <c r="I29" s="105">
        <v>1</v>
      </c>
      <c r="J29" s="106">
        <f>SUM(B29:I29)</f>
        <v>241</v>
      </c>
    </row>
    <row r="30" spans="1:16" ht="15.75" thickTop="1" x14ac:dyDescent="0.2">
      <c r="A30" s="84"/>
      <c r="B30" s="83"/>
      <c r="C30" s="83"/>
      <c r="D30" s="83"/>
      <c r="E30" s="83"/>
      <c r="F30" s="83"/>
      <c r="G30" s="83"/>
      <c r="H30" s="83"/>
      <c r="I30" s="83"/>
      <c r="J30" s="85"/>
    </row>
    <row r="31" spans="1:16" x14ac:dyDescent="0.2">
      <c r="A31" s="27"/>
      <c r="B31" s="26"/>
      <c r="C31" s="26"/>
      <c r="D31" s="26"/>
      <c r="E31" s="26"/>
      <c r="F31" s="26"/>
      <c r="G31" s="26"/>
      <c r="H31" s="26"/>
      <c r="I31" s="26"/>
      <c r="J31" s="26"/>
    </row>
    <row r="50" spans="1:10" x14ac:dyDescent="0.2">
      <c r="A50" s="102" t="s">
        <v>71</v>
      </c>
    </row>
    <row r="52" spans="1: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7" orientation="landscape" verticalDpi="0" r:id="rId1"/>
  <headerFooter alignWithMargins="0">
    <oddFooter>&amp;C&amp;F
&amp;P  of  &amp;N</oddFooter>
    <firstFooter>&amp;C&amp;P of &amp;N</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RowColHeaders="0" tabSelected="1" zoomScaleNormal="100" workbookViewId="0">
      <selection activeCell="A79" sqref="A79"/>
    </sheetView>
  </sheetViews>
  <sheetFormatPr defaultRowHeight="12.75" x14ac:dyDescent="0.2"/>
  <cols>
    <col min="1" max="1" width="26.42578125" style="7" customWidth="1"/>
    <col min="2" max="2" width="128.7109375" style="7" customWidth="1"/>
    <col min="3" max="16384" width="9.140625" style="7"/>
  </cols>
  <sheetData>
    <row r="1" spans="1:2" ht="15" x14ac:dyDescent="0.25">
      <c r="A1" s="65"/>
      <c r="B1" s="65"/>
    </row>
    <row r="2" spans="1:2" ht="18" x14ac:dyDescent="0.25">
      <c r="A2" s="40" t="s">
        <v>1</v>
      </c>
      <c r="B2" s="65"/>
    </row>
    <row r="3" spans="1:2" ht="15.75" x14ac:dyDescent="0.25">
      <c r="A3" s="65"/>
      <c r="B3" s="66" t="s">
        <v>29</v>
      </c>
    </row>
    <row r="4" spans="1:2" ht="25.5" x14ac:dyDescent="0.25">
      <c r="A4" s="65"/>
      <c r="B4" s="67" t="s">
        <v>30</v>
      </c>
    </row>
    <row r="5" spans="1:2" ht="25.5" x14ac:dyDescent="0.25">
      <c r="A5" s="65"/>
      <c r="B5" s="67" t="s">
        <v>31</v>
      </c>
    </row>
    <row r="6" spans="1:2" ht="25.5" x14ac:dyDescent="0.25">
      <c r="A6" s="65"/>
      <c r="B6" s="67" t="s">
        <v>53</v>
      </c>
    </row>
    <row r="7" spans="1:2" ht="25.5" x14ac:dyDescent="0.25">
      <c r="A7" s="65"/>
      <c r="B7" s="67" t="s">
        <v>32</v>
      </c>
    </row>
    <row r="8" spans="1:2" ht="51" x14ac:dyDescent="0.25">
      <c r="A8" s="65"/>
      <c r="B8" s="67" t="s">
        <v>33</v>
      </c>
    </row>
    <row r="9" spans="1:2" ht="15" x14ac:dyDescent="0.25">
      <c r="A9" s="65"/>
      <c r="B9" s="65"/>
    </row>
    <row r="10" spans="1:2" ht="15" x14ac:dyDescent="0.25">
      <c r="A10" s="65"/>
      <c r="B10" s="65"/>
    </row>
    <row r="11" spans="1:2" ht="15.75" x14ac:dyDescent="0.25">
      <c r="A11" s="65"/>
      <c r="B11" s="66" t="s">
        <v>34</v>
      </c>
    </row>
    <row r="12" spans="1:2" ht="25.5" x14ac:dyDescent="0.25">
      <c r="A12" s="65"/>
      <c r="B12" s="68" t="s">
        <v>35</v>
      </c>
    </row>
    <row r="13" spans="1:2" ht="38.25" x14ac:dyDescent="0.25">
      <c r="A13" s="65"/>
      <c r="B13" s="67" t="s">
        <v>36</v>
      </c>
    </row>
    <row r="14" spans="1:2" ht="15" x14ac:dyDescent="0.25">
      <c r="A14" s="65"/>
      <c r="B14" s="67" t="s">
        <v>37</v>
      </c>
    </row>
    <row r="15" spans="1:2" ht="25.5" x14ac:dyDescent="0.25">
      <c r="A15" s="65"/>
      <c r="B15" s="67" t="s">
        <v>38</v>
      </c>
    </row>
    <row r="16" spans="1:2" ht="15" x14ac:dyDescent="0.25">
      <c r="A16" s="65"/>
      <c r="B16" s="69" t="s">
        <v>39</v>
      </c>
    </row>
    <row r="17" spans="1:2" ht="15" x14ac:dyDescent="0.25">
      <c r="A17" s="65"/>
      <c r="B17" s="68" t="s">
        <v>40</v>
      </c>
    </row>
    <row r="18" spans="1:2" ht="15" x14ac:dyDescent="0.25">
      <c r="A18" s="65"/>
      <c r="B18" s="69" t="s">
        <v>41</v>
      </c>
    </row>
    <row r="19" spans="1:2" ht="38.25" x14ac:dyDescent="0.25">
      <c r="A19" s="65"/>
      <c r="B19" s="67" t="s">
        <v>42</v>
      </c>
    </row>
    <row r="20" spans="1:2" ht="15" x14ac:dyDescent="0.25">
      <c r="A20" s="65"/>
      <c r="B20" s="67" t="s">
        <v>43</v>
      </c>
    </row>
    <row r="21" spans="1:2" ht="25.5" x14ac:dyDescent="0.25">
      <c r="A21" s="65"/>
      <c r="B21" s="68" t="s">
        <v>44</v>
      </c>
    </row>
    <row r="22" spans="1:2" ht="51" x14ac:dyDescent="0.25">
      <c r="A22" s="65"/>
      <c r="B22" s="68" t="s">
        <v>45</v>
      </c>
    </row>
    <row r="23" spans="1:2" ht="15" x14ac:dyDescent="0.25">
      <c r="A23" s="65"/>
      <c r="B23" s="68" t="s">
        <v>46</v>
      </c>
    </row>
    <row r="24" spans="1:2" ht="15" x14ac:dyDescent="0.25">
      <c r="A24" s="65"/>
      <c r="B24" s="68" t="s">
        <v>47</v>
      </c>
    </row>
    <row r="25" spans="1:2" ht="15" x14ac:dyDescent="0.25">
      <c r="A25" s="65"/>
      <c r="B25" s="70" t="s">
        <v>48</v>
      </c>
    </row>
    <row r="26" spans="1:2" ht="15" x14ac:dyDescent="0.25">
      <c r="A26" s="65"/>
      <c r="B26" s="68" t="s">
        <v>49</v>
      </c>
    </row>
  </sheetData>
  <sheetProtection password="CC2E" sheet="1" objects="1" scenarios="1"/>
  <pageMargins left="0.25" right="0.25" top="0.75" bottom="0.75" header="0.3" footer="0.3"/>
  <pageSetup scale="86" orientation="landscape" horizontalDpi="4294967293" verticalDpi="0" r:id="rId1"/>
  <headerFooter alignWithMargins="0">
    <oddFooter>&amp;C&amp;F
&amp;P  of  &amp;N</oddFooter>
    <firstFooter>&amp;C&amp;P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showGridLines="0" showRowColHeaders="0" tabSelected="1" zoomScaleNormal="100" workbookViewId="0">
      <selection activeCell="A79" sqref="A79"/>
    </sheetView>
  </sheetViews>
  <sheetFormatPr defaultRowHeight="12.75" x14ac:dyDescent="0.2"/>
  <cols>
    <col min="1" max="1" width="27" customWidth="1"/>
    <col min="2" max="2" width="34.7109375" customWidth="1"/>
    <col min="3" max="3" width="8.7109375" customWidth="1"/>
    <col min="4" max="4" width="58.28515625" style="3" customWidth="1"/>
  </cols>
  <sheetData>
    <row r="2" spans="1:4" ht="18" x14ac:dyDescent="0.25">
      <c r="A2" s="2" t="s">
        <v>1</v>
      </c>
    </row>
    <row r="3" spans="1:4" ht="15.75" x14ac:dyDescent="0.25">
      <c r="B3" s="81" t="s">
        <v>25</v>
      </c>
    </row>
    <row r="5" spans="1:4" x14ac:dyDescent="0.2">
      <c r="B5" s="1" t="s">
        <v>26</v>
      </c>
      <c r="C5" s="80" t="s">
        <v>27</v>
      </c>
    </row>
    <row r="6" spans="1:4" x14ac:dyDescent="0.2">
      <c r="B6" s="5" t="s">
        <v>72</v>
      </c>
      <c r="C6">
        <v>3</v>
      </c>
      <c r="D6" s="4"/>
    </row>
    <row r="7" spans="1:4" x14ac:dyDescent="0.2">
      <c r="B7" s="5" t="s">
        <v>60</v>
      </c>
      <c r="C7">
        <v>4</v>
      </c>
    </row>
    <row r="8" spans="1:4" x14ac:dyDescent="0.2">
      <c r="B8" s="5" t="s">
        <v>61</v>
      </c>
      <c r="C8">
        <v>5</v>
      </c>
    </row>
    <row r="9" spans="1:4" x14ac:dyDescent="0.2">
      <c r="B9" s="5" t="s">
        <v>81</v>
      </c>
      <c r="C9">
        <v>6</v>
      </c>
    </row>
    <row r="10" spans="1:4" x14ac:dyDescent="0.2">
      <c r="B10" s="5" t="s">
        <v>84</v>
      </c>
      <c r="C10">
        <v>7</v>
      </c>
    </row>
    <row r="11" spans="1:4" x14ac:dyDescent="0.2">
      <c r="B11" s="5" t="s">
        <v>86</v>
      </c>
      <c r="C11">
        <v>8</v>
      </c>
    </row>
    <row r="12" spans="1:4" x14ac:dyDescent="0.2">
      <c r="B12" s="5" t="s">
        <v>87</v>
      </c>
      <c r="C12">
        <v>9</v>
      </c>
    </row>
    <row r="13" spans="1:4" x14ac:dyDescent="0.2">
      <c r="B13" s="5" t="s">
        <v>88</v>
      </c>
      <c r="C13">
        <v>10</v>
      </c>
    </row>
    <row r="14" spans="1:4" x14ac:dyDescent="0.2">
      <c r="B14" s="5" t="s">
        <v>89</v>
      </c>
      <c r="C14">
        <v>11</v>
      </c>
    </row>
    <row r="15" spans="1:4" x14ac:dyDescent="0.2">
      <c r="B15" s="5" t="s">
        <v>74</v>
      </c>
      <c r="C15">
        <v>12</v>
      </c>
    </row>
    <row r="16" spans="1:4" x14ac:dyDescent="0.2">
      <c r="B16" s="5" t="s">
        <v>75</v>
      </c>
      <c r="C16">
        <v>13</v>
      </c>
    </row>
    <row r="17" spans="2:4" x14ac:dyDescent="0.2">
      <c r="B17" s="5" t="s">
        <v>73</v>
      </c>
      <c r="C17">
        <v>14</v>
      </c>
    </row>
    <row r="18" spans="2:4" x14ac:dyDescent="0.2">
      <c r="B18" s="5" t="s">
        <v>50</v>
      </c>
      <c r="C18">
        <v>15</v>
      </c>
      <c r="D18" s="6"/>
    </row>
    <row r="19" spans="2:4" x14ac:dyDescent="0.2">
      <c r="B19" s="5"/>
    </row>
    <row r="20" spans="2:4" x14ac:dyDescent="0.2">
      <c r="B20" s="5"/>
    </row>
    <row r="21" spans="2:4" x14ac:dyDescent="0.2">
      <c r="B21" s="5"/>
    </row>
    <row r="22" spans="2:4" x14ac:dyDescent="0.2">
      <c r="B22" s="5"/>
    </row>
    <row r="23" spans="2:4" x14ac:dyDescent="0.2">
      <c r="B23" s="5"/>
    </row>
    <row r="24" spans="2:4" x14ac:dyDescent="0.2">
      <c r="B24" s="5"/>
    </row>
    <row r="25" spans="2:4" x14ac:dyDescent="0.2">
      <c r="B25" s="5"/>
    </row>
    <row r="26" spans="2:4" x14ac:dyDescent="0.2">
      <c r="B26" s="5"/>
    </row>
    <row r="27" spans="2:4" x14ac:dyDescent="0.2">
      <c r="B27" s="5"/>
      <c r="D27" s="6"/>
    </row>
    <row r="28" spans="2:4" x14ac:dyDescent="0.2">
      <c r="B28" s="5"/>
      <c r="D28" s="6"/>
    </row>
  </sheetData>
  <sheetProtection password="CC2E" sheet="1" objects="1" scenarios="1"/>
  <hyperlinks>
    <hyperlink ref="B6" location="'8 Year Pace (3)'!A1" display="8 Year Pace Goals"/>
    <hyperlink ref="B7" location="'2016 Pace (4)'!A1" display="2016 Pace"/>
    <hyperlink ref="B8" location="'2017 Pace (5)'!A1" display="2017 Pace"/>
    <hyperlink ref="B9" location="'2018 Pace (6)'!A1" display="2018 Pace"/>
    <hyperlink ref="B10" location="'2019 Pace (7)'!A1" display="2019 Pace"/>
    <hyperlink ref="B11" location="'2020 Pace (8)'!A1" display="2020 Pace"/>
    <hyperlink ref="B12" location="'2021 Pace (9)'!A1" display="2021 Pace"/>
    <hyperlink ref="B13" location="'2022 Pace (10)'!A1" display="2022 Pace"/>
    <hyperlink ref="B14" location="'2023 Pace (11)'!A1" display="2023 Pace"/>
    <hyperlink ref="B17" location="'8 Year TAP Method Pace (14)'!A1" display="8 Year TAP Method Pace Report"/>
    <hyperlink ref="B15" location="'8 YR Demand (12)'!A1" display="8 Year Pace vs Demand"/>
    <hyperlink ref="B16" location="'8 YR CC (13)'!A1" display="8 Year Convention Center (CC)"/>
    <hyperlink ref="B18" location="'Glossary (15)'!A1" display="Glossary"/>
  </hyperlinks>
  <pageMargins left="0.25" right="0.25" top="0.75" bottom="0.75" header="0.3" footer="0.3"/>
  <pageSetup scale="83" orientation="landscape" horizontalDpi="4294967293" verticalDpi="0" r:id="rId1"/>
  <headerFooter alignWithMargins="0">
    <oddFooter>&amp;C&amp;F
&amp;P  of  &amp;N</oddFooter>
    <firstFooter>&amp;C&amp;P of &amp;N</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3" ht="18" x14ac:dyDescent="0.25">
      <c r="A2" s="40" t="s">
        <v>1</v>
      </c>
      <c r="B2" s="36"/>
      <c r="C2" s="39"/>
      <c r="D2" s="39"/>
      <c r="E2" s="76" t="s">
        <v>90</v>
      </c>
      <c r="G2" s="38"/>
      <c r="H2" s="38"/>
      <c r="I2" s="77" t="s">
        <v>91</v>
      </c>
      <c r="K2" s="36"/>
      <c r="L2" s="36"/>
      <c r="M2" s="36"/>
    </row>
    <row r="3" spans="1:13" ht="15.75" x14ac:dyDescent="0.25">
      <c r="G3" s="37"/>
      <c r="H3" s="37"/>
      <c r="I3" s="37" t="s">
        <v>92</v>
      </c>
      <c r="J3" s="37"/>
      <c r="K3" s="36"/>
      <c r="L3" s="36"/>
      <c r="M3" s="36"/>
    </row>
    <row r="4" spans="1:13" ht="15.75" x14ac:dyDescent="0.25">
      <c r="A4" s="30"/>
      <c r="B4" s="35"/>
      <c r="D4" s="35"/>
      <c r="G4" s="34"/>
      <c r="H4" s="33"/>
      <c r="I4" s="33"/>
      <c r="J4" s="33"/>
      <c r="K4" s="33"/>
    </row>
    <row r="5" spans="1:13" ht="15.75" thickBot="1" x14ac:dyDescent="0.25">
      <c r="A5" s="45" t="s">
        <v>94</v>
      </c>
      <c r="B5" s="64">
        <v>2016</v>
      </c>
      <c r="C5" s="64">
        <v>2017</v>
      </c>
      <c r="D5" s="64">
        <v>2018</v>
      </c>
      <c r="E5" s="64">
        <v>2019</v>
      </c>
      <c r="F5" s="64">
        <v>2020</v>
      </c>
      <c r="G5" s="64">
        <v>2021</v>
      </c>
      <c r="H5" s="64">
        <v>2022</v>
      </c>
      <c r="I5" s="64">
        <v>2023</v>
      </c>
      <c r="J5" s="64" t="s">
        <v>2</v>
      </c>
    </row>
    <row r="6" spans="1:13" ht="13.5" thickTop="1" x14ac:dyDescent="0.2">
      <c r="A6" s="50" t="s">
        <v>65</v>
      </c>
      <c r="B6" s="51">
        <f>'2016 Pace (4)'!N6</f>
        <v>271433</v>
      </c>
      <c r="C6" s="51">
        <f>'2017 Pace (5)'!N6</f>
        <v>156435</v>
      </c>
      <c r="D6" s="51">
        <f>'2018 Pace (6)'!N6</f>
        <v>167131</v>
      </c>
      <c r="E6" s="51">
        <f>'2019 Pace (7)'!N6</f>
        <v>95109</v>
      </c>
      <c r="F6" s="51">
        <f>'2020 Pace (8)'!N6</f>
        <v>64146</v>
      </c>
      <c r="G6" s="51">
        <f>'2021 Pace (9)'!N6</f>
        <v>44312</v>
      </c>
      <c r="H6" s="51">
        <f>'2022 Pace (10)'!N6</f>
        <v>32014</v>
      </c>
      <c r="I6" s="51">
        <f>'2023 Pace (11)'!N6</f>
        <v>22743</v>
      </c>
      <c r="J6" s="52">
        <f t="shared" ref="J6:J11" si="0">SUM(B6:I6)</f>
        <v>853323</v>
      </c>
    </row>
    <row r="7" spans="1:13" x14ac:dyDescent="0.2">
      <c r="A7" s="93" t="s">
        <v>3</v>
      </c>
      <c r="B7" s="29">
        <f>'2016 Pace (4)'!N7</f>
        <v>259857</v>
      </c>
      <c r="C7" s="29">
        <f>'2017 Pace (5)'!N7</f>
        <v>120225</v>
      </c>
      <c r="D7" s="29">
        <f>'2018 Pace (6)'!N7</f>
        <v>115189</v>
      </c>
      <c r="E7" s="29">
        <f>'2019 Pace (7)'!N7</f>
        <v>65420</v>
      </c>
      <c r="F7" s="29">
        <f>'2020 Pace (8)'!N7</f>
        <v>37701</v>
      </c>
      <c r="G7" s="29">
        <f>'2021 Pace (9)'!N7</f>
        <v>23925</v>
      </c>
      <c r="H7" s="29">
        <f>'2022 Pace (10)'!N7</f>
        <v>27014</v>
      </c>
      <c r="I7" s="29">
        <f>'2023 Pace (11)'!N7</f>
        <v>0</v>
      </c>
      <c r="J7" s="100">
        <f t="shared" si="0"/>
        <v>649331</v>
      </c>
    </row>
    <row r="8" spans="1:13" x14ac:dyDescent="0.2">
      <c r="A8" s="92" t="s">
        <v>67</v>
      </c>
      <c r="B8" s="47">
        <f>'2016 Pace (4)'!N8</f>
        <v>11576</v>
      </c>
      <c r="C8" s="47">
        <f>'2017 Pace (5)'!N8</f>
        <v>36210</v>
      </c>
      <c r="D8" s="47">
        <f>'2018 Pace (6)'!N8</f>
        <v>51942</v>
      </c>
      <c r="E8" s="47">
        <f>'2019 Pace (7)'!N8</f>
        <v>29689</v>
      </c>
      <c r="F8" s="47">
        <f>'2020 Pace (8)'!N8</f>
        <v>26445</v>
      </c>
      <c r="G8" s="47">
        <f>'2021 Pace (9)'!N8</f>
        <v>20387</v>
      </c>
      <c r="H8" s="47">
        <f>'2022 Pace (10)'!N8</f>
        <v>5000</v>
      </c>
      <c r="I8" s="47">
        <f>'2023 Pace (11)'!N8</f>
        <v>22743</v>
      </c>
      <c r="J8" s="48">
        <f t="shared" si="0"/>
        <v>203992</v>
      </c>
    </row>
    <row r="9" spans="1:13" x14ac:dyDescent="0.2">
      <c r="A9" s="32" t="s">
        <v>4</v>
      </c>
      <c r="B9" s="29">
        <f>'2016 Pace (4)'!N9</f>
        <v>286134</v>
      </c>
      <c r="C9" s="29">
        <f>'2017 Pace (5)'!N9</f>
        <v>225173</v>
      </c>
      <c r="D9" s="29">
        <f>'2018 Pace (6)'!N9</f>
        <v>167123</v>
      </c>
      <c r="E9" s="29">
        <f>'2019 Pace (7)'!N9</f>
        <v>106898</v>
      </c>
      <c r="F9" s="29">
        <f>'2020 Pace (8)'!N9</f>
        <v>70595</v>
      </c>
      <c r="G9" s="29">
        <f>'2021 Pace (9)'!N9</f>
        <v>48209</v>
      </c>
      <c r="H9" s="29">
        <f>'2022 Pace (10)'!N9</f>
        <v>33512</v>
      </c>
      <c r="I9" s="29">
        <f>'2023 Pace (11)'!N9</f>
        <v>17638</v>
      </c>
      <c r="J9" s="28">
        <f t="shared" si="0"/>
        <v>955282</v>
      </c>
    </row>
    <row r="10" spans="1:13" x14ac:dyDescent="0.2">
      <c r="A10" s="46" t="s">
        <v>76</v>
      </c>
      <c r="B10" s="47">
        <f>'2016 Pace (4)'!N10</f>
        <v>-14701</v>
      </c>
      <c r="C10" s="47">
        <f>'2017 Pace (5)'!N10</f>
        <v>-68738</v>
      </c>
      <c r="D10" s="47">
        <f>'2018 Pace (6)'!N10</f>
        <v>8</v>
      </c>
      <c r="E10" s="47">
        <f>'2019 Pace (7)'!N10</f>
        <v>-11789</v>
      </c>
      <c r="F10" s="47">
        <f>'2020 Pace (8)'!N10</f>
        <v>-6449</v>
      </c>
      <c r="G10" s="47">
        <f>'2021 Pace (9)'!N10</f>
        <v>-3897</v>
      </c>
      <c r="H10" s="47">
        <f>'2022 Pace (10)'!N10</f>
        <v>-1498</v>
      </c>
      <c r="I10" s="47">
        <f>'2023 Pace (11)'!N10</f>
        <v>5105</v>
      </c>
      <c r="J10" s="48">
        <f>SUM(J6,-J9)</f>
        <v>-101959</v>
      </c>
    </row>
    <row r="11" spans="1:13" x14ac:dyDescent="0.2">
      <c r="A11" s="107" t="s">
        <v>55</v>
      </c>
      <c r="B11" s="89">
        <f>'2016 Pace (4)'!N11</f>
        <v>303000</v>
      </c>
      <c r="C11" s="89">
        <f>'2017 Pace (5)'!N11</f>
        <v>303000</v>
      </c>
      <c r="D11" s="89">
        <f>'2018 Pace (6)'!N11</f>
        <v>303000</v>
      </c>
      <c r="E11" s="89">
        <f>'2019 Pace (7)'!N11</f>
        <v>303000</v>
      </c>
      <c r="F11" s="89">
        <f>'2020 Pace (8)'!N11</f>
        <v>303000</v>
      </c>
      <c r="G11" s="89">
        <f>'2021 Pace (9)'!N11</f>
        <v>303000</v>
      </c>
      <c r="H11" s="89">
        <f>'2022 Pace (10)'!N11</f>
        <v>303000</v>
      </c>
      <c r="I11" s="89">
        <f>'2023 Pace (11)'!N11</f>
        <v>303000</v>
      </c>
      <c r="J11" s="103">
        <f t="shared" si="0"/>
        <v>2424000</v>
      </c>
    </row>
    <row r="12" spans="1:13" x14ac:dyDescent="0.2">
      <c r="A12" s="46" t="s">
        <v>5</v>
      </c>
      <c r="B12" s="90">
        <f>'2016 Pace (4)'!N12</f>
        <v>0.94862197431972428</v>
      </c>
      <c r="C12" s="90">
        <f>'2017 Pace (5)'!N12</f>
        <v>0.69473249457084107</v>
      </c>
      <c r="D12" s="90">
        <f>'2018 Pace (6)'!N12</f>
        <v>1.0000478689348564</v>
      </c>
      <c r="E12" s="90">
        <f>'2019 Pace (7)'!N12</f>
        <v>0.88971730060431442</v>
      </c>
      <c r="F12" s="90">
        <f>'2020 Pace (8)'!N12</f>
        <v>0.90864792124088112</v>
      </c>
      <c r="G12" s="90">
        <f>'2021 Pace (9)'!N12</f>
        <v>0.91916447136426804</v>
      </c>
      <c r="H12" s="90">
        <f>'2022 Pace (10)'!N12</f>
        <v>0.95529959417522081</v>
      </c>
      <c r="I12" s="90">
        <f>'2023 Pace (11)'!N12</f>
        <v>1.2894319083796348</v>
      </c>
      <c r="J12" s="49">
        <f>J6/J9</f>
        <v>0.89326816584003466</v>
      </c>
    </row>
    <row r="13" spans="1:13" x14ac:dyDescent="0.2">
      <c r="A13" s="107" t="s">
        <v>6</v>
      </c>
      <c r="B13" s="29">
        <f>'2016 Pace (4)'!N13</f>
        <v>895438</v>
      </c>
      <c r="C13" s="29">
        <f>'2017 Pace (5)'!N13</f>
        <v>702849</v>
      </c>
      <c r="D13" s="29">
        <f>'2018 Pace (6)'!N13</f>
        <v>505707</v>
      </c>
      <c r="E13" s="29">
        <f>'2019 Pace (7)'!N13</f>
        <v>304148</v>
      </c>
      <c r="F13" s="29">
        <f>'2020 Pace (8)'!N13</f>
        <v>466890</v>
      </c>
      <c r="G13" s="29">
        <f>'2021 Pace (9)'!N13</f>
        <v>153977</v>
      </c>
      <c r="H13" s="29">
        <f>'2022 Pace (10)'!N13</f>
        <v>81206</v>
      </c>
      <c r="I13" s="29">
        <f>'2023 Pace (11)'!N13</f>
        <v>37923</v>
      </c>
      <c r="J13" s="100">
        <f>SUM(B13:I13)</f>
        <v>3148138</v>
      </c>
    </row>
    <row r="14" spans="1:13" x14ac:dyDescent="0.2">
      <c r="A14" s="108" t="s">
        <v>7</v>
      </c>
      <c r="B14" s="58">
        <f>'2016 Pace (4)'!N14</f>
        <v>624005</v>
      </c>
      <c r="C14" s="58">
        <f>'2017 Pace (5)'!N14</f>
        <v>546414</v>
      </c>
      <c r="D14" s="58">
        <f>'2018 Pace (6)'!N14</f>
        <v>338576</v>
      </c>
      <c r="E14" s="58">
        <f>'2019 Pace (7)'!N14</f>
        <v>209039</v>
      </c>
      <c r="F14" s="58">
        <f>'2020 Pace (8)'!N14</f>
        <v>402744</v>
      </c>
      <c r="G14" s="58">
        <f>'2021 Pace (9)'!N14</f>
        <v>109665</v>
      </c>
      <c r="H14" s="58">
        <f>'2022 Pace (10)'!N14</f>
        <v>49192</v>
      </c>
      <c r="I14" s="58">
        <f>'2023 Pace (11)'!N14</f>
        <v>15180</v>
      </c>
      <c r="J14" s="57">
        <f>SUM(B14:I14)</f>
        <v>2294815</v>
      </c>
    </row>
    <row r="15" spans="1:13" x14ac:dyDescent="0.2">
      <c r="A15" s="107" t="s">
        <v>8</v>
      </c>
      <c r="B15" s="31">
        <f>'2016 Pace (4)'!N15</f>
        <v>0.30312874816570212</v>
      </c>
      <c r="C15" s="31">
        <f>'2017 Pace (5)'!N15</f>
        <v>0.22257270053738429</v>
      </c>
      <c r="D15" s="31">
        <f>'2018 Pace (6)'!N15</f>
        <v>0.33048978954216574</v>
      </c>
      <c r="E15" s="31">
        <f>'2019 Pace (7)'!N15</f>
        <v>0.31270631403132687</v>
      </c>
      <c r="F15" s="31">
        <f>'2020 Pace (8)'!N15</f>
        <v>0.13738996337467069</v>
      </c>
      <c r="G15" s="31">
        <f>'2021 Pace (9)'!N15</f>
        <v>0.28778324035407887</v>
      </c>
      <c r="H15" s="31">
        <f>'2022 Pace (10)'!N15</f>
        <v>0.39423195330394306</v>
      </c>
      <c r="I15" s="31">
        <f>'2023 Pace (11)'!N15</f>
        <v>0.59971521240408199</v>
      </c>
      <c r="J15" s="104">
        <f>J6/J13</f>
        <v>0.27105641493479637</v>
      </c>
    </row>
    <row r="16" spans="1:13" ht="13.5" thickBot="1" x14ac:dyDescent="0.25">
      <c r="A16" s="109" t="s">
        <v>9</v>
      </c>
      <c r="B16" s="105">
        <f>'2016 Pace (4)'!N16</f>
        <v>32741</v>
      </c>
      <c r="C16" s="105">
        <f>'2017 Pace (5)'!N16</f>
        <v>91789</v>
      </c>
      <c r="D16" s="105">
        <f>'2018 Pace (6)'!N16</f>
        <v>84278</v>
      </c>
      <c r="E16" s="105">
        <f>'2019 Pace (7)'!N16</f>
        <v>88247</v>
      </c>
      <c r="F16" s="105">
        <f>'2020 Pace (8)'!N16</f>
        <v>77031</v>
      </c>
      <c r="G16" s="105">
        <f>'2021 Pace (9)'!N16</f>
        <v>70407</v>
      </c>
      <c r="H16" s="105">
        <f>'2022 Pace (10)'!N16</f>
        <v>73729</v>
      </c>
      <c r="I16" s="105">
        <f>'2023 Pace (11)'!N16</f>
        <v>1750</v>
      </c>
      <c r="J16" s="106">
        <f>SUM(B16:I16)</f>
        <v>519972</v>
      </c>
    </row>
    <row r="17" spans="1:16" ht="13.5" thickTop="1" x14ac:dyDescent="0.2">
      <c r="A17" s="59"/>
      <c r="B17" s="60"/>
      <c r="C17" s="60"/>
      <c r="D17" s="60"/>
      <c r="E17" s="60"/>
      <c r="F17" s="60"/>
      <c r="G17" s="60"/>
      <c r="H17" s="60"/>
      <c r="I17" s="60"/>
      <c r="J17" s="61"/>
      <c r="P17" s="25"/>
    </row>
    <row r="18" spans="1:16" ht="15.75" thickBot="1" x14ac:dyDescent="0.25">
      <c r="A18" s="45" t="s">
        <v>77</v>
      </c>
      <c r="B18" s="62"/>
      <c r="C18" s="62"/>
      <c r="D18" s="62"/>
      <c r="E18" s="62"/>
      <c r="F18" s="62"/>
      <c r="G18" s="62"/>
      <c r="H18" s="62"/>
      <c r="I18" s="62"/>
      <c r="J18" s="63"/>
      <c r="P18" s="25"/>
    </row>
    <row r="19" spans="1:16" ht="13.5" thickTop="1" x14ac:dyDescent="0.2">
      <c r="A19" s="50" t="s">
        <v>66</v>
      </c>
      <c r="B19" s="51">
        <f>'2016 Pace (4)'!N19</f>
        <v>235</v>
      </c>
      <c r="C19" s="51">
        <f>'2017 Pace (5)'!N19</f>
        <v>92</v>
      </c>
      <c r="D19" s="51">
        <f>'2018 Pace (6)'!N19</f>
        <v>40</v>
      </c>
      <c r="E19" s="51">
        <f>'2019 Pace (7)'!N19</f>
        <v>16</v>
      </c>
      <c r="F19" s="51">
        <f>'2020 Pace (8)'!N19</f>
        <v>7</v>
      </c>
      <c r="G19" s="51">
        <f>'2021 Pace (9)'!N19</f>
        <v>4</v>
      </c>
      <c r="H19" s="51">
        <f>'2022 Pace (10)'!N19</f>
        <v>5</v>
      </c>
      <c r="I19" s="51">
        <f>'2023 Pace (11)'!N19</f>
        <v>2</v>
      </c>
      <c r="J19" s="52">
        <f>SUM(B19:I19)</f>
        <v>401</v>
      </c>
    </row>
    <row r="20" spans="1:16" x14ac:dyDescent="0.2">
      <c r="A20" s="93" t="s">
        <v>56</v>
      </c>
      <c r="B20" s="29">
        <f>'2016 Pace (4)'!N20</f>
        <v>195</v>
      </c>
      <c r="C20" s="29">
        <f>'2017 Pace (5)'!N20</f>
        <v>63</v>
      </c>
      <c r="D20" s="29">
        <f>'2018 Pace (6)'!N20</f>
        <v>28</v>
      </c>
      <c r="E20" s="29">
        <f>'2019 Pace (7)'!N20</f>
        <v>9</v>
      </c>
      <c r="F20" s="29">
        <f>'2020 Pace (8)'!N20</f>
        <v>4</v>
      </c>
      <c r="G20" s="29">
        <f>'2021 Pace (9)'!N20</f>
        <v>2</v>
      </c>
      <c r="H20" s="29">
        <f>'2022 Pace (10)'!N20</f>
        <v>4</v>
      </c>
      <c r="I20" s="29">
        <f>'2023 Pace (11)'!N20</f>
        <v>0</v>
      </c>
      <c r="J20" s="100">
        <f>SUM(B20:I20)</f>
        <v>305</v>
      </c>
    </row>
    <row r="21" spans="1:16" x14ac:dyDescent="0.2">
      <c r="A21" s="92" t="s">
        <v>68</v>
      </c>
      <c r="B21" s="47">
        <f>'2016 Pace (4)'!N21</f>
        <v>40</v>
      </c>
      <c r="C21" s="47">
        <f>'2017 Pace (5)'!N21</f>
        <v>29</v>
      </c>
      <c r="D21" s="47">
        <f>'2018 Pace (6)'!N21</f>
        <v>12</v>
      </c>
      <c r="E21" s="47">
        <f>'2019 Pace (7)'!N21</f>
        <v>7</v>
      </c>
      <c r="F21" s="47">
        <f>'2020 Pace (8)'!N21</f>
        <v>3</v>
      </c>
      <c r="G21" s="47">
        <f>'2021 Pace (9)'!N21</f>
        <v>2</v>
      </c>
      <c r="H21" s="47">
        <f>'2022 Pace (10)'!N21</f>
        <v>1</v>
      </c>
      <c r="I21" s="47">
        <f>'2023 Pace (11)'!N21</f>
        <v>2</v>
      </c>
      <c r="J21" s="48">
        <f>SUM(B21:I21)</f>
        <v>96</v>
      </c>
    </row>
    <row r="22" spans="1:16" x14ac:dyDescent="0.2">
      <c r="A22" s="32" t="s">
        <v>4</v>
      </c>
      <c r="B22" s="29">
        <f>'2016 Pace (4)'!N22</f>
        <v>169</v>
      </c>
      <c r="C22" s="29">
        <f>'2017 Pace (5)'!N22</f>
        <v>72</v>
      </c>
      <c r="D22" s="29">
        <f>'2018 Pace (6)'!N22</f>
        <v>36</v>
      </c>
      <c r="E22" s="29">
        <f>'2019 Pace (7)'!N22</f>
        <v>17</v>
      </c>
      <c r="F22" s="29">
        <f>'2020 Pace (8)'!N22</f>
        <v>8</v>
      </c>
      <c r="G22" s="29">
        <f>'2021 Pace (9)'!N22</f>
        <v>4</v>
      </c>
      <c r="H22" s="29">
        <f>'2022 Pace (10)'!N22</f>
        <v>0</v>
      </c>
      <c r="I22" s="29">
        <f>'2023 Pace (11)'!N22</f>
        <v>0</v>
      </c>
      <c r="J22" s="28">
        <f>SUM(B22:I22)</f>
        <v>306</v>
      </c>
    </row>
    <row r="23" spans="1:16" x14ac:dyDescent="0.2">
      <c r="A23" s="46" t="s">
        <v>76</v>
      </c>
      <c r="B23" s="47">
        <f>'2016 Pace (4)'!N23</f>
        <v>66</v>
      </c>
      <c r="C23" s="47">
        <f>'2017 Pace (5)'!N23</f>
        <v>20</v>
      </c>
      <c r="D23" s="47">
        <f>-'2018 Pace (6)'!N23</f>
        <v>-4</v>
      </c>
      <c r="E23" s="47">
        <f>'2019 Pace (7)'!N23</f>
        <v>-1</v>
      </c>
      <c r="F23" s="47">
        <f>'2020 Pace (8)'!N23</f>
        <v>-1</v>
      </c>
      <c r="G23" s="47">
        <f>'2021 Pace (9)'!N23</f>
        <v>0</v>
      </c>
      <c r="H23" s="47">
        <f>'2022 Pace (10)'!N23</f>
        <v>5</v>
      </c>
      <c r="I23" s="47">
        <f>'2023 Pace (11)'!N23</f>
        <v>2</v>
      </c>
      <c r="J23" s="48">
        <f>SUM(J19,-J22)</f>
        <v>95</v>
      </c>
    </row>
    <row r="24" spans="1:16" x14ac:dyDescent="0.2">
      <c r="A24" s="107" t="s">
        <v>55</v>
      </c>
      <c r="B24" s="89">
        <f>'2016 Pace (4)'!N24</f>
        <v>228</v>
      </c>
      <c r="C24" s="89">
        <f>'2017 Pace (5)'!N24</f>
        <v>228</v>
      </c>
      <c r="D24" s="89">
        <f>'2018 Pace (6)'!N24</f>
        <v>228</v>
      </c>
      <c r="E24" s="89">
        <f>'2019 Pace (7)'!N24</f>
        <v>228</v>
      </c>
      <c r="F24" s="89">
        <f>'2020 Pace (8)'!N24</f>
        <v>228</v>
      </c>
      <c r="G24" s="89">
        <f>'2021 Pace (9)'!N24</f>
        <v>228</v>
      </c>
      <c r="H24" s="89">
        <f>'2022 Pace (10)'!N24</f>
        <v>228</v>
      </c>
      <c r="I24" s="89">
        <f>'2023 Pace (11)'!N24</f>
        <v>228</v>
      </c>
      <c r="J24" s="103">
        <f>SUM(B24:I24)</f>
        <v>1824</v>
      </c>
    </row>
    <row r="25" spans="1:16" x14ac:dyDescent="0.2">
      <c r="A25" s="46" t="s">
        <v>5</v>
      </c>
      <c r="B25" s="90">
        <f>'2016 Pace (4)'!N25</f>
        <v>1.3905325443786982</v>
      </c>
      <c r="C25" s="90">
        <f>'2017 Pace (5)'!N25</f>
        <v>1.2777777777777777</v>
      </c>
      <c r="D25" s="90">
        <f>'2018 Pace (6)'!N25</f>
        <v>1.1111111111111112</v>
      </c>
      <c r="E25" s="90">
        <f>'2019 Pace (7)'!N25</f>
        <v>0.94117647058823528</v>
      </c>
      <c r="F25" s="90">
        <f>'2020 Pace (8)'!N25</f>
        <v>0.875</v>
      </c>
      <c r="G25" s="90">
        <f>'2021 Pace (9)'!N25</f>
        <v>1</v>
      </c>
      <c r="H25" s="90">
        <f>'2022 Pace (10)'!N25</f>
        <v>5</v>
      </c>
      <c r="I25" s="90">
        <f>'2023 Pace (11)'!N25</f>
        <v>2</v>
      </c>
      <c r="J25" s="49">
        <f>IF(J22=0,J19/1,J19/J22)</f>
        <v>1.3104575163398693</v>
      </c>
    </row>
    <row r="26" spans="1:16" x14ac:dyDescent="0.2">
      <c r="A26" s="107" t="s">
        <v>57</v>
      </c>
      <c r="B26" s="29">
        <f>'2016 Pace (4)'!N26</f>
        <v>503</v>
      </c>
      <c r="C26" s="29">
        <f>'2017 Pace (5)'!N26</f>
        <v>235</v>
      </c>
      <c r="D26" s="29">
        <f>'2018 Pace (6)'!N26</f>
        <v>99</v>
      </c>
      <c r="E26" s="29">
        <f>'2019 Pace (7)'!N26</f>
        <v>46</v>
      </c>
      <c r="F26" s="29">
        <f>'2020 Pace (8)'!N26</f>
        <v>36</v>
      </c>
      <c r="G26" s="29">
        <f>'2021 Pace (9)'!N26</f>
        <v>14</v>
      </c>
      <c r="H26" s="29">
        <f>'2022 Pace (10)'!N26</f>
        <v>11</v>
      </c>
      <c r="I26" s="29">
        <f>'2023 Pace (11)'!N26</f>
        <v>3</v>
      </c>
      <c r="J26" s="100">
        <f>SUM(B26:I26)</f>
        <v>947</v>
      </c>
    </row>
    <row r="27" spans="1:16" x14ac:dyDescent="0.2">
      <c r="A27" s="108" t="s">
        <v>58</v>
      </c>
      <c r="B27" s="58">
        <f>'2016 Pace (4)'!N27</f>
        <v>268</v>
      </c>
      <c r="C27" s="58">
        <f>'2017 Pace (5)'!N27</f>
        <v>143</v>
      </c>
      <c r="D27" s="58">
        <f>'2018 Pace (6)'!N27</f>
        <v>59</v>
      </c>
      <c r="E27" s="58">
        <f>'2019 Pace (7)'!N27</f>
        <v>30</v>
      </c>
      <c r="F27" s="58">
        <f>'2020 Pace (8)'!N27</f>
        <v>29</v>
      </c>
      <c r="G27" s="58">
        <f>'2021 Pace (9)'!N27</f>
        <v>10</v>
      </c>
      <c r="H27" s="58">
        <f>'2022 Pace (10)'!N27</f>
        <v>6</v>
      </c>
      <c r="I27" s="58">
        <f>'2023 Pace (11)'!N27</f>
        <v>1</v>
      </c>
      <c r="J27" s="57">
        <f>SUM(B27:I27)</f>
        <v>546</v>
      </c>
    </row>
    <row r="28" spans="1:16" x14ac:dyDescent="0.2">
      <c r="A28" s="107" t="s">
        <v>8</v>
      </c>
      <c r="B28" s="31">
        <f>'2016 Pace (4)'!N28</f>
        <v>0.4671968190854871</v>
      </c>
      <c r="C28" s="31">
        <f>'2017 Pace (5)'!N28</f>
        <v>0.39148936170212767</v>
      </c>
      <c r="D28" s="31">
        <f>'2018 Pace (6)'!N28</f>
        <v>0.40404040404040403</v>
      </c>
      <c r="E28" s="31">
        <f>'2019 Pace (7)'!N28</f>
        <v>0.34782608695652173</v>
      </c>
      <c r="F28" s="31">
        <f>'2020 Pace (8)'!N28</f>
        <v>0.19444444444444445</v>
      </c>
      <c r="G28" s="31">
        <f>'2021 Pace (9)'!N28</f>
        <v>0.2857142857142857</v>
      </c>
      <c r="H28" s="31">
        <f>'2022 Pace (10)'!N28</f>
        <v>0.45454545454545453</v>
      </c>
      <c r="I28" s="31">
        <f>'2023 Pace (11)'!N28</f>
        <v>0.66666666666666663</v>
      </c>
      <c r="J28" s="104">
        <f>J19/J26</f>
        <v>0.42344244984160506</v>
      </c>
    </row>
    <row r="29" spans="1:16" ht="13.5" thickBot="1" x14ac:dyDescent="0.25">
      <c r="A29" s="109" t="s">
        <v>59</v>
      </c>
      <c r="B29" s="105">
        <f>'2016 Pace (4)'!N29</f>
        <v>68</v>
      </c>
      <c r="C29" s="105">
        <f>'2017 Pace (5)'!N29</f>
        <v>66</v>
      </c>
      <c r="D29" s="105">
        <f>'2018 Pace (6)'!N29</f>
        <v>41</v>
      </c>
      <c r="E29" s="105">
        <f>'2019 Pace (7)'!N29</f>
        <v>33</v>
      </c>
      <c r="F29" s="105">
        <f>'2020 Pace (8)'!N29</f>
        <v>18</v>
      </c>
      <c r="G29" s="105">
        <f>'2021 Pace (9)'!N29</f>
        <v>7</v>
      </c>
      <c r="H29" s="105">
        <f>'2022 Pace (10)'!N29</f>
        <v>7</v>
      </c>
      <c r="I29" s="105">
        <f>'2023 Pace (11)'!N29</f>
        <v>1</v>
      </c>
      <c r="J29" s="106">
        <f>SUM(B29:I29)</f>
        <v>241</v>
      </c>
    </row>
    <row r="30" spans="1:16" ht="15.75" thickTop="1" x14ac:dyDescent="0.2">
      <c r="A30" s="84"/>
      <c r="B30" s="83"/>
      <c r="C30" s="83"/>
      <c r="D30" s="83"/>
      <c r="E30" s="83"/>
      <c r="F30" s="83"/>
      <c r="G30" s="83"/>
      <c r="H30" s="83"/>
      <c r="I30" s="83"/>
      <c r="J30" s="85"/>
    </row>
    <row r="31" spans="1:16" x14ac:dyDescent="0.2">
      <c r="A31" s="27"/>
      <c r="B31" s="26"/>
      <c r="C31" s="26"/>
      <c r="D31" s="26"/>
      <c r="E31" s="26"/>
      <c r="F31" s="26"/>
      <c r="G31" s="26"/>
      <c r="H31" s="26"/>
      <c r="I31" s="26"/>
      <c r="J31" s="26"/>
    </row>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7" orientation="landscape" verticalDpi="0" r:id="rId1"/>
  <headerFooter alignWithMargins="0">
    <oddFooter>&amp;C&amp;F
&amp;P  of  &amp;N</oddFooter>
    <firstFooter>&amp;C&amp;P of &amp;N</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2016</v>
      </c>
      <c r="G4" s="34"/>
      <c r="H4" s="33"/>
      <c r="I4" s="33"/>
      <c r="J4" s="33"/>
    </row>
    <row r="5" spans="1:14" ht="15.75" thickBot="1" x14ac:dyDescent="0.25">
      <c r="A5" s="56" t="s">
        <v>95</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17918</v>
      </c>
      <c r="C6" s="54">
        <v>11670</v>
      </c>
      <c r="D6" s="54">
        <v>20245</v>
      </c>
      <c r="E6" s="54">
        <v>58693</v>
      </c>
      <c r="F6" s="54">
        <v>25854</v>
      </c>
      <c r="G6" s="54">
        <v>21192</v>
      </c>
      <c r="H6" s="54">
        <v>18836</v>
      </c>
      <c r="I6" s="54">
        <v>19638</v>
      </c>
      <c r="J6" s="54">
        <v>27083</v>
      </c>
      <c r="K6" s="54">
        <v>27961</v>
      </c>
      <c r="L6" s="54">
        <v>14085</v>
      </c>
      <c r="M6" s="54">
        <v>8258</v>
      </c>
      <c r="N6" s="55">
        <v>271433</v>
      </c>
    </row>
    <row r="7" spans="1:14" x14ac:dyDescent="0.2">
      <c r="A7" s="93" t="s">
        <v>3</v>
      </c>
      <c r="B7" s="96">
        <v>17918</v>
      </c>
      <c r="C7" s="96">
        <v>11670</v>
      </c>
      <c r="D7" s="96">
        <v>18085</v>
      </c>
      <c r="E7" s="96">
        <v>57967</v>
      </c>
      <c r="F7" s="96">
        <v>23896</v>
      </c>
      <c r="G7" s="96">
        <v>19907</v>
      </c>
      <c r="H7" s="96">
        <v>18154</v>
      </c>
      <c r="I7" s="96">
        <v>19488</v>
      </c>
      <c r="J7" s="96">
        <v>26098</v>
      </c>
      <c r="K7" s="96">
        <v>27043</v>
      </c>
      <c r="L7" s="96">
        <v>11813</v>
      </c>
      <c r="M7" s="96">
        <v>7818</v>
      </c>
      <c r="N7" s="97">
        <v>259857</v>
      </c>
    </row>
    <row r="8" spans="1:14" x14ac:dyDescent="0.2">
      <c r="A8" s="92" t="s">
        <v>67</v>
      </c>
      <c r="B8" s="94">
        <v>0</v>
      </c>
      <c r="C8" s="94">
        <v>0</v>
      </c>
      <c r="D8" s="94">
        <v>2160</v>
      </c>
      <c r="E8" s="94">
        <v>726</v>
      </c>
      <c r="F8" s="94">
        <v>1958</v>
      </c>
      <c r="G8" s="94">
        <v>1285</v>
      </c>
      <c r="H8" s="94">
        <v>682</v>
      </c>
      <c r="I8" s="94">
        <v>150</v>
      </c>
      <c r="J8" s="94">
        <v>985</v>
      </c>
      <c r="K8" s="94">
        <v>918</v>
      </c>
      <c r="L8" s="94">
        <v>2272</v>
      </c>
      <c r="M8" s="94">
        <v>440</v>
      </c>
      <c r="N8" s="95">
        <v>11576</v>
      </c>
    </row>
    <row r="9" spans="1:14" x14ac:dyDescent="0.2">
      <c r="A9" s="32" t="s">
        <v>4</v>
      </c>
      <c r="B9" s="42">
        <v>10608</v>
      </c>
      <c r="C9" s="42">
        <v>9532</v>
      </c>
      <c r="D9" s="42">
        <v>14188</v>
      </c>
      <c r="E9" s="42">
        <v>35614</v>
      </c>
      <c r="F9" s="42">
        <v>41038</v>
      </c>
      <c r="G9" s="42">
        <v>41288</v>
      </c>
      <c r="H9" s="42">
        <v>35414</v>
      </c>
      <c r="I9" s="42">
        <v>26730</v>
      </c>
      <c r="J9" s="42">
        <v>23319</v>
      </c>
      <c r="K9" s="42">
        <v>31297</v>
      </c>
      <c r="L9" s="42">
        <v>15131</v>
      </c>
      <c r="M9" s="42">
        <v>1975</v>
      </c>
      <c r="N9" s="43">
        <v>286134</v>
      </c>
    </row>
    <row r="10" spans="1:14" x14ac:dyDescent="0.2">
      <c r="A10" s="46" t="s">
        <v>76</v>
      </c>
      <c r="B10" s="99">
        <v>7310</v>
      </c>
      <c r="C10" s="99">
        <v>2138</v>
      </c>
      <c r="D10" s="99">
        <v>6057</v>
      </c>
      <c r="E10" s="99">
        <v>23079</v>
      </c>
      <c r="F10" s="99">
        <v>-15184</v>
      </c>
      <c r="G10" s="99">
        <v>-20096</v>
      </c>
      <c r="H10" s="99">
        <v>-16578</v>
      </c>
      <c r="I10" s="99">
        <v>-7092</v>
      </c>
      <c r="J10" s="99">
        <v>3764</v>
      </c>
      <c r="K10" s="99">
        <v>-3336</v>
      </c>
      <c r="L10" s="99">
        <v>-1046</v>
      </c>
      <c r="M10" s="99">
        <v>6283</v>
      </c>
      <c r="N10" s="98">
        <v>-14701</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1.69</v>
      </c>
      <c r="C12" s="86">
        <v>1.22</v>
      </c>
      <c r="D12" s="86">
        <v>1.43</v>
      </c>
      <c r="E12" s="86">
        <v>1.65</v>
      </c>
      <c r="F12" s="86">
        <v>0.63</v>
      </c>
      <c r="G12" s="86">
        <v>0.51</v>
      </c>
      <c r="H12" s="86">
        <v>0.53</v>
      </c>
      <c r="I12" s="86">
        <v>0.73</v>
      </c>
      <c r="J12" s="86">
        <v>1.1599999999999999</v>
      </c>
      <c r="K12" s="86">
        <v>0.89</v>
      </c>
      <c r="L12" s="86">
        <v>0.93</v>
      </c>
      <c r="M12" s="86">
        <v>4.18</v>
      </c>
      <c r="N12" s="87">
        <v>0.94862197431972428</v>
      </c>
    </row>
    <row r="13" spans="1:14" x14ac:dyDescent="0.2">
      <c r="A13" s="107" t="s">
        <v>6</v>
      </c>
      <c r="B13" s="112">
        <v>25894</v>
      </c>
      <c r="C13" s="112">
        <v>29262</v>
      </c>
      <c r="D13" s="112">
        <v>44307</v>
      </c>
      <c r="E13" s="112">
        <v>144766</v>
      </c>
      <c r="F13" s="112">
        <v>129807</v>
      </c>
      <c r="G13" s="112">
        <v>147864</v>
      </c>
      <c r="H13" s="112">
        <v>84128</v>
      </c>
      <c r="I13" s="112">
        <v>76570</v>
      </c>
      <c r="J13" s="112">
        <v>100897</v>
      </c>
      <c r="K13" s="112">
        <v>67859</v>
      </c>
      <c r="L13" s="112">
        <v>35826</v>
      </c>
      <c r="M13" s="112">
        <v>8258</v>
      </c>
      <c r="N13" s="113">
        <v>895438</v>
      </c>
    </row>
    <row r="14" spans="1:14" x14ac:dyDescent="0.2">
      <c r="A14" s="46" t="s">
        <v>7</v>
      </c>
      <c r="B14" s="58">
        <v>7976</v>
      </c>
      <c r="C14" s="58">
        <v>17592</v>
      </c>
      <c r="D14" s="58">
        <v>24062</v>
      </c>
      <c r="E14" s="58">
        <v>86073</v>
      </c>
      <c r="F14" s="58">
        <v>103953</v>
      </c>
      <c r="G14" s="58">
        <v>126672</v>
      </c>
      <c r="H14" s="58">
        <v>65292</v>
      </c>
      <c r="I14" s="58">
        <v>56932</v>
      </c>
      <c r="J14" s="58">
        <v>73814</v>
      </c>
      <c r="K14" s="58">
        <v>39898</v>
      </c>
      <c r="L14" s="58">
        <v>21741</v>
      </c>
      <c r="M14" s="58">
        <v>0</v>
      </c>
      <c r="N14" s="57">
        <v>624005</v>
      </c>
    </row>
    <row r="15" spans="1:14" x14ac:dyDescent="0.2">
      <c r="A15" s="107" t="s">
        <v>8</v>
      </c>
      <c r="B15" s="110">
        <v>0.69</v>
      </c>
      <c r="C15" s="110">
        <v>0.4</v>
      </c>
      <c r="D15" s="110">
        <v>0.46</v>
      </c>
      <c r="E15" s="110">
        <v>0.41</v>
      </c>
      <c r="F15" s="110">
        <v>0.2</v>
      </c>
      <c r="G15" s="110">
        <v>0.14000000000000001</v>
      </c>
      <c r="H15" s="110">
        <v>0.22</v>
      </c>
      <c r="I15" s="110">
        <v>0.26</v>
      </c>
      <c r="J15" s="110">
        <v>0.27</v>
      </c>
      <c r="K15" s="110">
        <v>0.41</v>
      </c>
      <c r="L15" s="110">
        <v>0.39</v>
      </c>
      <c r="M15" s="110">
        <v>1</v>
      </c>
      <c r="N15" s="111">
        <v>0.30312874816570212</v>
      </c>
    </row>
    <row r="16" spans="1:14" ht="13.5" thickBot="1" x14ac:dyDescent="0.25">
      <c r="A16" s="109" t="s">
        <v>9</v>
      </c>
      <c r="B16" s="116">
        <v>0</v>
      </c>
      <c r="C16" s="116">
        <v>0</v>
      </c>
      <c r="D16" s="116">
        <v>560</v>
      </c>
      <c r="E16" s="116">
        <v>1618</v>
      </c>
      <c r="F16" s="116">
        <v>14337</v>
      </c>
      <c r="G16" s="116">
        <v>864</v>
      </c>
      <c r="H16" s="116">
        <v>2039</v>
      </c>
      <c r="I16" s="116">
        <v>720</v>
      </c>
      <c r="J16" s="116">
        <v>7236</v>
      </c>
      <c r="K16" s="116">
        <v>3930</v>
      </c>
      <c r="L16" s="116">
        <v>1437</v>
      </c>
      <c r="M16" s="116">
        <v>0</v>
      </c>
      <c r="N16" s="117">
        <v>32741</v>
      </c>
    </row>
    <row r="17" spans="1:14" ht="13.5" thickTop="1" x14ac:dyDescent="0.2"/>
    <row r="18" spans="1:14" ht="15.75" thickBot="1" x14ac:dyDescent="0.25">
      <c r="A18" s="56" t="s">
        <v>96</v>
      </c>
      <c r="B18" s="30"/>
      <c r="C18" s="30"/>
      <c r="D18" s="30"/>
      <c r="E18" s="30"/>
      <c r="F18" s="44"/>
      <c r="G18" s="44"/>
    </row>
    <row r="19" spans="1:14" ht="13.5" thickTop="1" x14ac:dyDescent="0.2">
      <c r="A19" s="50" t="s">
        <v>66</v>
      </c>
      <c r="B19" s="54">
        <v>13</v>
      </c>
      <c r="C19" s="54">
        <v>16</v>
      </c>
      <c r="D19" s="54">
        <v>14</v>
      </c>
      <c r="E19" s="54">
        <v>27</v>
      </c>
      <c r="F19" s="54">
        <v>32</v>
      </c>
      <c r="G19" s="54">
        <v>27</v>
      </c>
      <c r="H19" s="54">
        <v>20</v>
      </c>
      <c r="I19" s="54">
        <v>9</v>
      </c>
      <c r="J19" s="54">
        <v>33</v>
      </c>
      <c r="K19" s="54">
        <v>27</v>
      </c>
      <c r="L19" s="54">
        <v>13</v>
      </c>
      <c r="M19" s="54">
        <v>4</v>
      </c>
      <c r="N19" s="55">
        <v>235</v>
      </c>
    </row>
    <row r="20" spans="1:14" x14ac:dyDescent="0.2">
      <c r="A20" s="93" t="s">
        <v>56</v>
      </c>
      <c r="B20" s="96">
        <v>13</v>
      </c>
      <c r="C20" s="96">
        <v>16</v>
      </c>
      <c r="D20" s="96">
        <v>11</v>
      </c>
      <c r="E20" s="96">
        <v>24</v>
      </c>
      <c r="F20" s="96">
        <v>25</v>
      </c>
      <c r="G20" s="96">
        <v>23</v>
      </c>
      <c r="H20" s="96">
        <v>16</v>
      </c>
      <c r="I20" s="96">
        <v>8</v>
      </c>
      <c r="J20" s="96">
        <v>28</v>
      </c>
      <c r="K20" s="96">
        <v>21</v>
      </c>
      <c r="L20" s="96">
        <v>8</v>
      </c>
      <c r="M20" s="96">
        <v>2</v>
      </c>
      <c r="N20" s="97">
        <v>195</v>
      </c>
    </row>
    <row r="21" spans="1:14" x14ac:dyDescent="0.2">
      <c r="A21" s="92" t="s">
        <v>68</v>
      </c>
      <c r="B21" s="94">
        <v>0</v>
      </c>
      <c r="C21" s="94">
        <v>0</v>
      </c>
      <c r="D21" s="94">
        <v>3</v>
      </c>
      <c r="E21" s="94">
        <v>3</v>
      </c>
      <c r="F21" s="94">
        <v>7</v>
      </c>
      <c r="G21" s="94">
        <v>4</v>
      </c>
      <c r="H21" s="94">
        <v>4</v>
      </c>
      <c r="I21" s="94">
        <v>1</v>
      </c>
      <c r="J21" s="94">
        <v>5</v>
      </c>
      <c r="K21" s="94">
        <v>6</v>
      </c>
      <c r="L21" s="94">
        <v>5</v>
      </c>
      <c r="M21" s="94">
        <v>2</v>
      </c>
      <c r="N21" s="95">
        <v>40</v>
      </c>
    </row>
    <row r="22" spans="1:14" x14ac:dyDescent="0.2">
      <c r="A22" s="32" t="s">
        <v>4</v>
      </c>
      <c r="B22" s="42">
        <v>8</v>
      </c>
      <c r="C22" s="42">
        <v>10</v>
      </c>
      <c r="D22" s="42">
        <v>14</v>
      </c>
      <c r="E22" s="42">
        <v>18</v>
      </c>
      <c r="F22" s="42">
        <v>25</v>
      </c>
      <c r="G22" s="42">
        <v>24</v>
      </c>
      <c r="H22" s="42">
        <v>15</v>
      </c>
      <c r="I22" s="42">
        <v>9</v>
      </c>
      <c r="J22" s="42">
        <v>19</v>
      </c>
      <c r="K22" s="42">
        <v>17</v>
      </c>
      <c r="L22" s="42">
        <v>8</v>
      </c>
      <c r="M22" s="42">
        <v>2</v>
      </c>
      <c r="N22" s="43">
        <v>169</v>
      </c>
    </row>
    <row r="23" spans="1:14" x14ac:dyDescent="0.2">
      <c r="A23" s="46" t="s">
        <v>76</v>
      </c>
      <c r="B23" s="99">
        <v>5</v>
      </c>
      <c r="C23" s="99">
        <v>6</v>
      </c>
      <c r="D23" s="99">
        <v>0</v>
      </c>
      <c r="E23" s="99">
        <v>9</v>
      </c>
      <c r="F23" s="99">
        <v>7</v>
      </c>
      <c r="G23" s="99">
        <v>3</v>
      </c>
      <c r="H23" s="99">
        <v>5</v>
      </c>
      <c r="I23" s="99">
        <v>0</v>
      </c>
      <c r="J23" s="99">
        <v>14</v>
      </c>
      <c r="K23" s="99">
        <v>10</v>
      </c>
      <c r="L23" s="99">
        <v>5</v>
      </c>
      <c r="M23" s="99">
        <v>2</v>
      </c>
      <c r="N23" s="98">
        <v>66</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1.62</v>
      </c>
      <c r="C25" s="86">
        <v>1.6</v>
      </c>
      <c r="D25" s="86">
        <v>1</v>
      </c>
      <c r="E25" s="86">
        <v>1.5</v>
      </c>
      <c r="F25" s="86">
        <v>1.28</v>
      </c>
      <c r="G25" s="86">
        <v>1.1200000000000001</v>
      </c>
      <c r="H25" s="86">
        <v>1.33</v>
      </c>
      <c r="I25" s="86">
        <v>1</v>
      </c>
      <c r="J25" s="86">
        <v>1.74</v>
      </c>
      <c r="K25" s="86">
        <v>1.59</v>
      </c>
      <c r="L25" s="86">
        <v>1.62</v>
      </c>
      <c r="M25" s="86">
        <v>2</v>
      </c>
      <c r="N25" s="87">
        <v>1.3905325443786982</v>
      </c>
    </row>
    <row r="26" spans="1:14" x14ac:dyDescent="0.2">
      <c r="A26" s="107" t="s">
        <v>57</v>
      </c>
      <c r="B26" s="112">
        <v>22</v>
      </c>
      <c r="C26" s="112">
        <v>37</v>
      </c>
      <c r="D26" s="112">
        <v>25</v>
      </c>
      <c r="E26" s="112">
        <v>65</v>
      </c>
      <c r="F26" s="112">
        <v>75</v>
      </c>
      <c r="G26" s="112">
        <v>66</v>
      </c>
      <c r="H26" s="112">
        <v>46</v>
      </c>
      <c r="I26" s="112">
        <v>26</v>
      </c>
      <c r="J26" s="112">
        <v>61</v>
      </c>
      <c r="K26" s="112">
        <v>53</v>
      </c>
      <c r="L26" s="112">
        <v>23</v>
      </c>
      <c r="M26" s="112">
        <v>4</v>
      </c>
      <c r="N26" s="113">
        <v>503</v>
      </c>
    </row>
    <row r="27" spans="1:14" x14ac:dyDescent="0.2">
      <c r="A27" s="46" t="s">
        <v>58</v>
      </c>
      <c r="B27" s="58">
        <v>9</v>
      </c>
      <c r="C27" s="58">
        <v>21</v>
      </c>
      <c r="D27" s="58">
        <v>11</v>
      </c>
      <c r="E27" s="58">
        <v>38</v>
      </c>
      <c r="F27" s="58">
        <v>43</v>
      </c>
      <c r="G27" s="58">
        <v>39</v>
      </c>
      <c r="H27" s="58">
        <v>26</v>
      </c>
      <c r="I27" s="58">
        <v>17</v>
      </c>
      <c r="J27" s="58">
        <v>28</v>
      </c>
      <c r="K27" s="58">
        <v>26</v>
      </c>
      <c r="L27" s="58">
        <v>10</v>
      </c>
      <c r="M27" s="58">
        <v>0</v>
      </c>
      <c r="N27" s="57">
        <v>268</v>
      </c>
    </row>
    <row r="28" spans="1:14" x14ac:dyDescent="0.2">
      <c r="A28" s="107" t="s">
        <v>8</v>
      </c>
      <c r="B28" s="110">
        <v>0.59</v>
      </c>
      <c r="C28" s="110">
        <v>0.43</v>
      </c>
      <c r="D28" s="110">
        <v>0.44</v>
      </c>
      <c r="E28" s="110">
        <v>0.37</v>
      </c>
      <c r="F28" s="110">
        <v>0.33</v>
      </c>
      <c r="G28" s="110">
        <v>0.35</v>
      </c>
      <c r="H28" s="110">
        <v>0.35</v>
      </c>
      <c r="I28" s="110">
        <v>0.31</v>
      </c>
      <c r="J28" s="110">
        <v>0.46</v>
      </c>
      <c r="K28" s="110">
        <v>0.4</v>
      </c>
      <c r="L28" s="110">
        <v>0.35</v>
      </c>
      <c r="M28" s="110">
        <v>0.5</v>
      </c>
      <c r="N28" s="111">
        <v>0.4671968190854871</v>
      </c>
    </row>
    <row r="29" spans="1:14" ht="13.5" thickBot="1" x14ac:dyDescent="0.25">
      <c r="A29" s="109" t="s">
        <v>59</v>
      </c>
      <c r="B29" s="116">
        <v>0</v>
      </c>
      <c r="C29" s="116">
        <v>0</v>
      </c>
      <c r="D29" s="116">
        <v>2</v>
      </c>
      <c r="E29" s="116">
        <v>8</v>
      </c>
      <c r="F29" s="116">
        <v>11</v>
      </c>
      <c r="G29" s="116">
        <v>8</v>
      </c>
      <c r="H29" s="116">
        <v>8</v>
      </c>
      <c r="I29" s="116">
        <v>3</v>
      </c>
      <c r="J29" s="116">
        <v>14</v>
      </c>
      <c r="K29" s="116">
        <v>9</v>
      </c>
      <c r="L29" s="116">
        <v>5</v>
      </c>
      <c r="M29" s="116">
        <v>0</v>
      </c>
      <c r="N29" s="117">
        <v>68</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2017</v>
      </c>
      <c r="G4" s="34"/>
      <c r="H4" s="33"/>
      <c r="I4" s="33"/>
      <c r="J4" s="33"/>
    </row>
    <row r="5" spans="1:14" ht="15.75" thickBot="1" x14ac:dyDescent="0.25">
      <c r="A5" s="56" t="s">
        <v>97</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3601</v>
      </c>
      <c r="C6" s="54">
        <v>13690</v>
      </c>
      <c r="D6" s="54">
        <v>7138</v>
      </c>
      <c r="E6" s="54">
        <v>13178</v>
      </c>
      <c r="F6" s="54">
        <v>18247</v>
      </c>
      <c r="G6" s="54">
        <v>33601</v>
      </c>
      <c r="H6" s="54">
        <v>10223</v>
      </c>
      <c r="I6" s="54">
        <v>16663</v>
      </c>
      <c r="J6" s="54">
        <v>15803</v>
      </c>
      <c r="K6" s="54">
        <v>17503</v>
      </c>
      <c r="L6" s="54">
        <v>6788</v>
      </c>
      <c r="M6" s="54">
        <v>0</v>
      </c>
      <c r="N6" s="55">
        <v>156435</v>
      </c>
    </row>
    <row r="7" spans="1:14" x14ac:dyDescent="0.2">
      <c r="A7" s="93" t="s">
        <v>3</v>
      </c>
      <c r="B7" s="96">
        <v>3541</v>
      </c>
      <c r="C7" s="96">
        <v>13690</v>
      </c>
      <c r="D7" s="96">
        <v>4697</v>
      </c>
      <c r="E7" s="96">
        <v>3660</v>
      </c>
      <c r="F7" s="96">
        <v>12074</v>
      </c>
      <c r="G7" s="96">
        <v>28918</v>
      </c>
      <c r="H7" s="96">
        <v>7063</v>
      </c>
      <c r="I7" s="96">
        <v>16663</v>
      </c>
      <c r="J7" s="96">
        <v>7208</v>
      </c>
      <c r="K7" s="96">
        <v>15923</v>
      </c>
      <c r="L7" s="96">
        <v>6788</v>
      </c>
      <c r="M7" s="96">
        <v>0</v>
      </c>
      <c r="N7" s="97">
        <v>120225</v>
      </c>
    </row>
    <row r="8" spans="1:14" x14ac:dyDescent="0.2">
      <c r="A8" s="92" t="s">
        <v>67</v>
      </c>
      <c r="B8" s="94">
        <v>60</v>
      </c>
      <c r="C8" s="94">
        <v>0</v>
      </c>
      <c r="D8" s="94">
        <v>2441</v>
      </c>
      <c r="E8" s="94">
        <v>9518</v>
      </c>
      <c r="F8" s="94">
        <v>6173</v>
      </c>
      <c r="G8" s="94">
        <v>4683</v>
      </c>
      <c r="H8" s="94">
        <v>3160</v>
      </c>
      <c r="I8" s="94">
        <v>0</v>
      </c>
      <c r="J8" s="94">
        <v>8595</v>
      </c>
      <c r="K8" s="94">
        <v>1580</v>
      </c>
      <c r="L8" s="94">
        <v>0</v>
      </c>
      <c r="M8" s="94">
        <v>0</v>
      </c>
      <c r="N8" s="95">
        <v>36210</v>
      </c>
    </row>
    <row r="9" spans="1:14" x14ac:dyDescent="0.2">
      <c r="A9" s="32" t="s">
        <v>4</v>
      </c>
      <c r="B9" s="42">
        <v>8932</v>
      </c>
      <c r="C9" s="42">
        <v>7775</v>
      </c>
      <c r="D9" s="42">
        <v>11625</v>
      </c>
      <c r="E9" s="42">
        <v>28830</v>
      </c>
      <c r="F9" s="42">
        <v>33096</v>
      </c>
      <c r="G9" s="42">
        <v>32688</v>
      </c>
      <c r="H9" s="42">
        <v>27890</v>
      </c>
      <c r="I9" s="42">
        <v>20600</v>
      </c>
      <c r="J9" s="42">
        <v>17594</v>
      </c>
      <c r="K9" s="42">
        <v>23438</v>
      </c>
      <c r="L9" s="42">
        <v>11259</v>
      </c>
      <c r="M9" s="42">
        <v>1446</v>
      </c>
      <c r="N9" s="43">
        <v>225173</v>
      </c>
    </row>
    <row r="10" spans="1:14" x14ac:dyDescent="0.2">
      <c r="A10" s="46" t="s">
        <v>76</v>
      </c>
      <c r="B10" s="99">
        <v>-5331</v>
      </c>
      <c r="C10" s="99">
        <v>5915</v>
      </c>
      <c r="D10" s="99">
        <v>-4487</v>
      </c>
      <c r="E10" s="99">
        <v>-15652</v>
      </c>
      <c r="F10" s="99">
        <v>-14849</v>
      </c>
      <c r="G10" s="99">
        <v>913</v>
      </c>
      <c r="H10" s="99">
        <v>-17667</v>
      </c>
      <c r="I10" s="99">
        <v>-3937</v>
      </c>
      <c r="J10" s="99">
        <v>-1791</v>
      </c>
      <c r="K10" s="99">
        <v>-5935</v>
      </c>
      <c r="L10" s="99">
        <v>-4471</v>
      </c>
      <c r="M10" s="99">
        <v>-1446</v>
      </c>
      <c r="N10" s="98">
        <v>-68738</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0.4</v>
      </c>
      <c r="C12" s="86">
        <v>1.76</v>
      </c>
      <c r="D12" s="86">
        <v>0.61</v>
      </c>
      <c r="E12" s="86">
        <v>0.46</v>
      </c>
      <c r="F12" s="86">
        <v>0.55000000000000004</v>
      </c>
      <c r="G12" s="86">
        <v>1.03</v>
      </c>
      <c r="H12" s="86">
        <v>0.37</v>
      </c>
      <c r="I12" s="86">
        <v>0.81</v>
      </c>
      <c r="J12" s="86">
        <v>0.9</v>
      </c>
      <c r="K12" s="86">
        <v>0.75</v>
      </c>
      <c r="L12" s="86">
        <v>0.6</v>
      </c>
      <c r="M12" s="86">
        <v>0</v>
      </c>
      <c r="N12" s="87">
        <v>0.69473249457084107</v>
      </c>
    </row>
    <row r="13" spans="1:14" x14ac:dyDescent="0.2">
      <c r="A13" s="107" t="s">
        <v>6</v>
      </c>
      <c r="B13" s="112">
        <v>33375</v>
      </c>
      <c r="C13" s="112">
        <v>46393</v>
      </c>
      <c r="D13" s="112">
        <v>29740</v>
      </c>
      <c r="E13" s="112">
        <v>64960</v>
      </c>
      <c r="F13" s="112">
        <v>103542</v>
      </c>
      <c r="G13" s="112">
        <v>94829</v>
      </c>
      <c r="H13" s="112">
        <v>78247</v>
      </c>
      <c r="I13" s="112">
        <v>43222</v>
      </c>
      <c r="J13" s="112">
        <v>98908</v>
      </c>
      <c r="K13" s="112">
        <v>77121</v>
      </c>
      <c r="L13" s="112">
        <v>32512</v>
      </c>
      <c r="M13" s="112">
        <v>0</v>
      </c>
      <c r="N13" s="113">
        <v>702849</v>
      </c>
    </row>
    <row r="14" spans="1:14" x14ac:dyDescent="0.2">
      <c r="A14" s="46" t="s">
        <v>7</v>
      </c>
      <c r="B14" s="58">
        <v>29774</v>
      </c>
      <c r="C14" s="58">
        <v>32703</v>
      </c>
      <c r="D14" s="58">
        <v>22602</v>
      </c>
      <c r="E14" s="58">
        <v>51782</v>
      </c>
      <c r="F14" s="58">
        <v>85295</v>
      </c>
      <c r="G14" s="58">
        <v>61228</v>
      </c>
      <c r="H14" s="58">
        <v>68024</v>
      </c>
      <c r="I14" s="58">
        <v>26559</v>
      </c>
      <c r="J14" s="58">
        <v>83105</v>
      </c>
      <c r="K14" s="58">
        <v>59618</v>
      </c>
      <c r="L14" s="58">
        <v>25724</v>
      </c>
      <c r="M14" s="58">
        <v>0</v>
      </c>
      <c r="N14" s="57">
        <v>546414</v>
      </c>
    </row>
    <row r="15" spans="1:14" x14ac:dyDescent="0.2">
      <c r="A15" s="107" t="s">
        <v>8</v>
      </c>
      <c r="B15" s="110">
        <v>0.11</v>
      </c>
      <c r="C15" s="110">
        <v>0.3</v>
      </c>
      <c r="D15" s="110">
        <v>0.24</v>
      </c>
      <c r="E15" s="110">
        <v>0.2</v>
      </c>
      <c r="F15" s="110">
        <v>0.18</v>
      </c>
      <c r="G15" s="110">
        <v>0.35</v>
      </c>
      <c r="H15" s="110">
        <v>0.13</v>
      </c>
      <c r="I15" s="110">
        <v>0.39</v>
      </c>
      <c r="J15" s="110">
        <v>0.16</v>
      </c>
      <c r="K15" s="110">
        <v>0.23</v>
      </c>
      <c r="L15" s="110">
        <v>0.21</v>
      </c>
      <c r="M15" s="110">
        <v>0</v>
      </c>
      <c r="N15" s="111">
        <v>0.22257270053738429</v>
      </c>
    </row>
    <row r="16" spans="1:14" ht="13.5" thickBot="1" x14ac:dyDescent="0.25">
      <c r="A16" s="109" t="s">
        <v>9</v>
      </c>
      <c r="B16" s="116">
        <v>29822</v>
      </c>
      <c r="C16" s="116">
        <v>2377</v>
      </c>
      <c r="D16" s="116">
        <v>2345</v>
      </c>
      <c r="E16" s="116">
        <v>5883</v>
      </c>
      <c r="F16" s="116">
        <v>12623</v>
      </c>
      <c r="G16" s="116">
        <v>11973</v>
      </c>
      <c r="H16" s="116">
        <v>5076</v>
      </c>
      <c r="I16" s="116">
        <v>2700</v>
      </c>
      <c r="J16" s="116">
        <v>5993</v>
      </c>
      <c r="K16" s="116">
        <v>7170</v>
      </c>
      <c r="L16" s="116">
        <v>5477</v>
      </c>
      <c r="M16" s="116">
        <v>350</v>
      </c>
      <c r="N16" s="117">
        <v>91789</v>
      </c>
    </row>
    <row r="17" spans="1:14" ht="13.5" thickTop="1" x14ac:dyDescent="0.2"/>
    <row r="18" spans="1:14" ht="15.75" thickBot="1" x14ac:dyDescent="0.25">
      <c r="A18" s="56" t="s">
        <v>98</v>
      </c>
      <c r="B18" s="30"/>
      <c r="C18" s="30"/>
      <c r="D18" s="30"/>
      <c r="E18" s="30"/>
      <c r="F18" s="44"/>
      <c r="G18" s="44"/>
    </row>
    <row r="19" spans="1:14" ht="13.5" thickTop="1" x14ac:dyDescent="0.2">
      <c r="A19" s="50" t="s">
        <v>66</v>
      </c>
      <c r="B19" s="54">
        <v>2</v>
      </c>
      <c r="C19" s="54">
        <v>2</v>
      </c>
      <c r="D19" s="54">
        <v>5</v>
      </c>
      <c r="E19" s="54">
        <v>9</v>
      </c>
      <c r="F19" s="54">
        <v>22</v>
      </c>
      <c r="G19" s="54">
        <v>12</v>
      </c>
      <c r="H19" s="54">
        <v>7</v>
      </c>
      <c r="I19" s="54">
        <v>6</v>
      </c>
      <c r="J19" s="54">
        <v>11</v>
      </c>
      <c r="K19" s="54">
        <v>12</v>
      </c>
      <c r="L19" s="54">
        <v>4</v>
      </c>
      <c r="M19" s="54">
        <v>0</v>
      </c>
      <c r="N19" s="55">
        <v>92</v>
      </c>
    </row>
    <row r="20" spans="1:14" x14ac:dyDescent="0.2">
      <c r="A20" s="93" t="s">
        <v>56</v>
      </c>
      <c r="B20" s="96">
        <v>1</v>
      </c>
      <c r="C20" s="96">
        <v>2</v>
      </c>
      <c r="D20" s="96">
        <v>1</v>
      </c>
      <c r="E20" s="96">
        <v>5</v>
      </c>
      <c r="F20" s="96">
        <v>16</v>
      </c>
      <c r="G20" s="96">
        <v>7</v>
      </c>
      <c r="H20" s="96">
        <v>4</v>
      </c>
      <c r="I20" s="96">
        <v>6</v>
      </c>
      <c r="J20" s="96">
        <v>8</v>
      </c>
      <c r="K20" s="96">
        <v>9</v>
      </c>
      <c r="L20" s="96">
        <v>4</v>
      </c>
      <c r="M20" s="96">
        <v>0</v>
      </c>
      <c r="N20" s="97">
        <v>63</v>
      </c>
    </row>
    <row r="21" spans="1:14" x14ac:dyDescent="0.2">
      <c r="A21" s="92" t="s">
        <v>68</v>
      </c>
      <c r="B21" s="94">
        <v>1</v>
      </c>
      <c r="C21" s="94">
        <v>0</v>
      </c>
      <c r="D21" s="94">
        <v>4</v>
      </c>
      <c r="E21" s="94">
        <v>4</v>
      </c>
      <c r="F21" s="94">
        <v>6</v>
      </c>
      <c r="G21" s="94">
        <v>5</v>
      </c>
      <c r="H21" s="94">
        <v>3</v>
      </c>
      <c r="I21" s="94">
        <v>0</v>
      </c>
      <c r="J21" s="94">
        <v>3</v>
      </c>
      <c r="K21" s="94">
        <v>3</v>
      </c>
      <c r="L21" s="94">
        <v>0</v>
      </c>
      <c r="M21" s="94">
        <v>0</v>
      </c>
      <c r="N21" s="95">
        <v>29</v>
      </c>
    </row>
    <row r="22" spans="1:14" x14ac:dyDescent="0.2">
      <c r="A22" s="32" t="s">
        <v>4</v>
      </c>
      <c r="B22" s="42">
        <v>4</v>
      </c>
      <c r="C22" s="42">
        <v>4</v>
      </c>
      <c r="D22" s="42">
        <v>6</v>
      </c>
      <c r="E22" s="42">
        <v>8</v>
      </c>
      <c r="F22" s="42">
        <v>11</v>
      </c>
      <c r="G22" s="42">
        <v>10</v>
      </c>
      <c r="H22" s="42">
        <v>6</v>
      </c>
      <c r="I22" s="42">
        <v>4</v>
      </c>
      <c r="J22" s="42">
        <v>8</v>
      </c>
      <c r="K22" s="42">
        <v>7</v>
      </c>
      <c r="L22" s="42">
        <v>3</v>
      </c>
      <c r="M22" s="42">
        <v>1</v>
      </c>
      <c r="N22" s="43">
        <v>72</v>
      </c>
    </row>
    <row r="23" spans="1:14" x14ac:dyDescent="0.2">
      <c r="A23" s="46" t="s">
        <v>76</v>
      </c>
      <c r="B23" s="99">
        <v>-2</v>
      </c>
      <c r="C23" s="99">
        <v>-2</v>
      </c>
      <c r="D23" s="99">
        <v>-1</v>
      </c>
      <c r="E23" s="99">
        <v>1</v>
      </c>
      <c r="F23" s="99">
        <v>11</v>
      </c>
      <c r="G23" s="99">
        <v>2</v>
      </c>
      <c r="H23" s="99">
        <v>1</v>
      </c>
      <c r="I23" s="99">
        <v>2</v>
      </c>
      <c r="J23" s="99">
        <v>3</v>
      </c>
      <c r="K23" s="99">
        <v>5</v>
      </c>
      <c r="L23" s="99">
        <v>1</v>
      </c>
      <c r="M23" s="99">
        <v>-1</v>
      </c>
      <c r="N23" s="98">
        <v>20</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0.5</v>
      </c>
      <c r="C25" s="86">
        <v>0.5</v>
      </c>
      <c r="D25" s="86">
        <v>0.83</v>
      </c>
      <c r="E25" s="86">
        <v>1.1200000000000001</v>
      </c>
      <c r="F25" s="86">
        <v>2</v>
      </c>
      <c r="G25" s="86">
        <v>1.2</v>
      </c>
      <c r="H25" s="86">
        <v>1.17</v>
      </c>
      <c r="I25" s="86">
        <v>1.5</v>
      </c>
      <c r="J25" s="86">
        <v>1.38</v>
      </c>
      <c r="K25" s="86">
        <v>1.71</v>
      </c>
      <c r="L25" s="86">
        <v>1.33</v>
      </c>
      <c r="M25" s="86">
        <v>0</v>
      </c>
      <c r="N25" s="87">
        <v>1.2777777777777777</v>
      </c>
    </row>
    <row r="26" spans="1:14" x14ac:dyDescent="0.2">
      <c r="A26" s="107" t="s">
        <v>57</v>
      </c>
      <c r="B26" s="112">
        <v>9</v>
      </c>
      <c r="C26" s="112">
        <v>9</v>
      </c>
      <c r="D26" s="112">
        <v>18</v>
      </c>
      <c r="E26" s="112">
        <v>20</v>
      </c>
      <c r="F26" s="112">
        <v>44</v>
      </c>
      <c r="G26" s="112">
        <v>28</v>
      </c>
      <c r="H26" s="112">
        <v>19</v>
      </c>
      <c r="I26" s="112">
        <v>15</v>
      </c>
      <c r="J26" s="112">
        <v>28</v>
      </c>
      <c r="K26" s="112">
        <v>31</v>
      </c>
      <c r="L26" s="112">
        <v>14</v>
      </c>
      <c r="M26" s="112">
        <v>0</v>
      </c>
      <c r="N26" s="113">
        <v>235</v>
      </c>
    </row>
    <row r="27" spans="1:14" x14ac:dyDescent="0.2">
      <c r="A27" s="46" t="s">
        <v>58</v>
      </c>
      <c r="B27" s="58">
        <v>7</v>
      </c>
      <c r="C27" s="58">
        <v>7</v>
      </c>
      <c r="D27" s="58">
        <v>13</v>
      </c>
      <c r="E27" s="58">
        <v>11</v>
      </c>
      <c r="F27" s="58">
        <v>22</v>
      </c>
      <c r="G27" s="58">
        <v>16</v>
      </c>
      <c r="H27" s="58">
        <v>12</v>
      </c>
      <c r="I27" s="58">
        <v>9</v>
      </c>
      <c r="J27" s="58">
        <v>17</v>
      </c>
      <c r="K27" s="58">
        <v>19</v>
      </c>
      <c r="L27" s="58">
        <v>10</v>
      </c>
      <c r="M27" s="58">
        <v>0</v>
      </c>
      <c r="N27" s="57">
        <v>143</v>
      </c>
    </row>
    <row r="28" spans="1:14" x14ac:dyDescent="0.2">
      <c r="A28" s="107" t="s">
        <v>8</v>
      </c>
      <c r="B28" s="110">
        <v>0.11</v>
      </c>
      <c r="C28" s="110">
        <v>0.22</v>
      </c>
      <c r="D28" s="110">
        <v>0.06</v>
      </c>
      <c r="E28" s="110">
        <v>0.25</v>
      </c>
      <c r="F28" s="110">
        <v>0.36</v>
      </c>
      <c r="G28" s="110">
        <v>0.25</v>
      </c>
      <c r="H28" s="110">
        <v>0.21</v>
      </c>
      <c r="I28" s="110">
        <v>0.4</v>
      </c>
      <c r="J28" s="110">
        <v>0.28999999999999998</v>
      </c>
      <c r="K28" s="110">
        <v>0.28999999999999998</v>
      </c>
      <c r="L28" s="110">
        <v>0.28999999999999998</v>
      </c>
      <c r="M28" s="110">
        <v>0</v>
      </c>
      <c r="N28" s="111">
        <v>0.39148936170212767</v>
      </c>
    </row>
    <row r="29" spans="1:14" ht="13.5" thickBot="1" x14ac:dyDescent="0.25">
      <c r="A29" s="109" t="s">
        <v>59</v>
      </c>
      <c r="B29" s="116">
        <v>3</v>
      </c>
      <c r="C29" s="116">
        <v>4</v>
      </c>
      <c r="D29" s="116">
        <v>6</v>
      </c>
      <c r="E29" s="116">
        <v>7</v>
      </c>
      <c r="F29" s="116">
        <v>9</v>
      </c>
      <c r="G29" s="116">
        <v>7</v>
      </c>
      <c r="H29" s="116">
        <v>7</v>
      </c>
      <c r="I29" s="116">
        <v>2</v>
      </c>
      <c r="J29" s="116">
        <v>7</v>
      </c>
      <c r="K29" s="116">
        <v>6</v>
      </c>
      <c r="L29" s="116">
        <v>7</v>
      </c>
      <c r="M29" s="116">
        <v>1</v>
      </c>
      <c r="N29" s="117">
        <v>66</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2018</v>
      </c>
      <c r="G4" s="34"/>
      <c r="H4" s="33"/>
      <c r="I4" s="33"/>
      <c r="J4" s="33"/>
    </row>
    <row r="5" spans="1:14" ht="15.75" thickBot="1" x14ac:dyDescent="0.25">
      <c r="A5" s="56" t="s">
        <v>99</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8643</v>
      </c>
      <c r="C6" s="54">
        <v>598</v>
      </c>
      <c r="D6" s="54">
        <v>7030</v>
      </c>
      <c r="E6" s="54">
        <v>4000</v>
      </c>
      <c r="F6" s="54">
        <v>32577</v>
      </c>
      <c r="G6" s="54">
        <v>11200</v>
      </c>
      <c r="H6" s="54">
        <v>35529</v>
      </c>
      <c r="I6" s="54">
        <v>31869</v>
      </c>
      <c r="J6" s="54">
        <v>10754</v>
      </c>
      <c r="K6" s="54">
        <v>16919</v>
      </c>
      <c r="L6" s="54">
        <v>8012</v>
      </c>
      <c r="M6" s="54">
        <v>0</v>
      </c>
      <c r="N6" s="55">
        <v>167131</v>
      </c>
    </row>
    <row r="7" spans="1:14" x14ac:dyDescent="0.2">
      <c r="A7" s="93" t="s">
        <v>3</v>
      </c>
      <c r="B7" s="96">
        <v>8643</v>
      </c>
      <c r="C7" s="96">
        <v>598</v>
      </c>
      <c r="D7" s="96">
        <v>7030</v>
      </c>
      <c r="E7" s="96">
        <v>0</v>
      </c>
      <c r="F7" s="96">
        <v>10290</v>
      </c>
      <c r="G7" s="96">
        <v>11200</v>
      </c>
      <c r="H7" s="96">
        <v>24369</v>
      </c>
      <c r="I7" s="96">
        <v>23774</v>
      </c>
      <c r="J7" s="96">
        <v>4354</v>
      </c>
      <c r="K7" s="96">
        <v>16919</v>
      </c>
      <c r="L7" s="96">
        <v>8012</v>
      </c>
      <c r="M7" s="96">
        <v>0</v>
      </c>
      <c r="N7" s="97">
        <v>115189</v>
      </c>
    </row>
    <row r="8" spans="1:14" x14ac:dyDescent="0.2">
      <c r="A8" s="92" t="s">
        <v>67</v>
      </c>
      <c r="B8" s="94">
        <v>0</v>
      </c>
      <c r="C8" s="94">
        <v>0</v>
      </c>
      <c r="D8" s="94">
        <v>0</v>
      </c>
      <c r="E8" s="94">
        <v>4000</v>
      </c>
      <c r="F8" s="94">
        <v>22287</v>
      </c>
      <c r="G8" s="94">
        <v>0</v>
      </c>
      <c r="H8" s="94">
        <v>11160</v>
      </c>
      <c r="I8" s="94">
        <v>8095</v>
      </c>
      <c r="J8" s="94">
        <v>6400</v>
      </c>
      <c r="K8" s="94">
        <v>0</v>
      </c>
      <c r="L8" s="94">
        <v>0</v>
      </c>
      <c r="M8" s="94">
        <v>0</v>
      </c>
      <c r="N8" s="95">
        <v>51942</v>
      </c>
    </row>
    <row r="9" spans="1:14" x14ac:dyDescent="0.2">
      <c r="A9" s="32" t="s">
        <v>4</v>
      </c>
      <c r="B9" s="42">
        <v>6578</v>
      </c>
      <c r="C9" s="42">
        <v>5849</v>
      </c>
      <c r="D9" s="42">
        <v>8532</v>
      </c>
      <c r="E9" s="42">
        <v>21147</v>
      </c>
      <c r="F9" s="42">
        <v>24343</v>
      </c>
      <c r="G9" s="42">
        <v>24255</v>
      </c>
      <c r="H9" s="42">
        <v>20766</v>
      </c>
      <c r="I9" s="42">
        <v>15489</v>
      </c>
      <c r="J9" s="42">
        <v>13327</v>
      </c>
      <c r="K9" s="42">
        <v>17484</v>
      </c>
      <c r="L9" s="42">
        <v>8290</v>
      </c>
      <c r="M9" s="42">
        <v>1063</v>
      </c>
      <c r="N9" s="43">
        <v>167123</v>
      </c>
    </row>
    <row r="10" spans="1:14" x14ac:dyDescent="0.2">
      <c r="A10" s="46" t="s">
        <v>76</v>
      </c>
      <c r="B10" s="99">
        <v>2065</v>
      </c>
      <c r="C10" s="99">
        <v>-5251</v>
      </c>
      <c r="D10" s="99">
        <v>-1502</v>
      </c>
      <c r="E10" s="99">
        <v>-17147</v>
      </c>
      <c r="F10" s="99">
        <v>8234</v>
      </c>
      <c r="G10" s="99">
        <v>-13055</v>
      </c>
      <c r="H10" s="99">
        <v>14763</v>
      </c>
      <c r="I10" s="99">
        <v>16380</v>
      </c>
      <c r="J10" s="99">
        <v>-2573</v>
      </c>
      <c r="K10" s="99">
        <v>-565</v>
      </c>
      <c r="L10" s="99">
        <v>-278</v>
      </c>
      <c r="M10" s="99">
        <v>-1063</v>
      </c>
      <c r="N10" s="98">
        <v>8</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1.31</v>
      </c>
      <c r="C12" s="86">
        <v>0.1</v>
      </c>
      <c r="D12" s="86">
        <v>0.82</v>
      </c>
      <c r="E12" s="86">
        <v>0.19</v>
      </c>
      <c r="F12" s="86">
        <v>1.34</v>
      </c>
      <c r="G12" s="86">
        <v>0.46</v>
      </c>
      <c r="H12" s="86">
        <v>1.71</v>
      </c>
      <c r="I12" s="86">
        <v>2.06</v>
      </c>
      <c r="J12" s="86">
        <v>0.81</v>
      </c>
      <c r="K12" s="86">
        <v>0.97</v>
      </c>
      <c r="L12" s="86">
        <v>0.97</v>
      </c>
      <c r="M12" s="86">
        <v>0</v>
      </c>
      <c r="N12" s="87">
        <v>1.0000478689348564</v>
      </c>
    </row>
    <row r="13" spans="1:14" x14ac:dyDescent="0.2">
      <c r="A13" s="107" t="s">
        <v>6</v>
      </c>
      <c r="B13" s="112">
        <v>8643</v>
      </c>
      <c r="C13" s="112">
        <v>19623</v>
      </c>
      <c r="D13" s="112">
        <v>7030</v>
      </c>
      <c r="E13" s="112">
        <v>66612</v>
      </c>
      <c r="F13" s="112">
        <v>49017</v>
      </c>
      <c r="G13" s="112">
        <v>45303</v>
      </c>
      <c r="H13" s="112">
        <v>115885</v>
      </c>
      <c r="I13" s="112">
        <v>49039</v>
      </c>
      <c r="J13" s="112">
        <v>25906</v>
      </c>
      <c r="K13" s="112">
        <v>87217</v>
      </c>
      <c r="L13" s="112">
        <v>31432</v>
      </c>
      <c r="M13" s="112">
        <v>0</v>
      </c>
      <c r="N13" s="113">
        <v>505707</v>
      </c>
    </row>
    <row r="14" spans="1:14" x14ac:dyDescent="0.2">
      <c r="A14" s="46" t="s">
        <v>7</v>
      </c>
      <c r="B14" s="58">
        <v>0</v>
      </c>
      <c r="C14" s="58">
        <v>19025</v>
      </c>
      <c r="D14" s="58">
        <v>0</v>
      </c>
      <c r="E14" s="58">
        <v>62612</v>
      </c>
      <c r="F14" s="58">
        <v>16440</v>
      </c>
      <c r="G14" s="58">
        <v>34103</v>
      </c>
      <c r="H14" s="58">
        <v>80356</v>
      </c>
      <c r="I14" s="58">
        <v>17170</v>
      </c>
      <c r="J14" s="58">
        <v>15152</v>
      </c>
      <c r="K14" s="58">
        <v>70298</v>
      </c>
      <c r="L14" s="58">
        <v>23420</v>
      </c>
      <c r="M14" s="58">
        <v>0</v>
      </c>
      <c r="N14" s="57">
        <v>338576</v>
      </c>
    </row>
    <row r="15" spans="1:14" x14ac:dyDescent="0.2">
      <c r="A15" s="107" t="s">
        <v>8</v>
      </c>
      <c r="B15" s="110">
        <v>1</v>
      </c>
      <c r="C15" s="110">
        <v>0.03</v>
      </c>
      <c r="D15" s="110">
        <v>1</v>
      </c>
      <c r="E15" s="110">
        <v>0.06</v>
      </c>
      <c r="F15" s="110">
        <v>0.66</v>
      </c>
      <c r="G15" s="110">
        <v>0.25</v>
      </c>
      <c r="H15" s="110">
        <v>0.31</v>
      </c>
      <c r="I15" s="110">
        <v>0.65</v>
      </c>
      <c r="J15" s="110">
        <v>0.42</v>
      </c>
      <c r="K15" s="110">
        <v>0.19</v>
      </c>
      <c r="L15" s="110">
        <v>0.25</v>
      </c>
      <c r="M15" s="110">
        <v>0</v>
      </c>
      <c r="N15" s="111">
        <v>0.33048978954216574</v>
      </c>
    </row>
    <row r="16" spans="1:14" ht="13.5" thickBot="1" x14ac:dyDescent="0.25">
      <c r="A16" s="109" t="s">
        <v>9</v>
      </c>
      <c r="B16" s="116">
        <v>481</v>
      </c>
      <c r="C16" s="116">
        <v>8593</v>
      </c>
      <c r="D16" s="116">
        <v>0</v>
      </c>
      <c r="E16" s="116">
        <v>8189</v>
      </c>
      <c r="F16" s="116">
        <v>11455</v>
      </c>
      <c r="G16" s="116">
        <v>8671</v>
      </c>
      <c r="H16" s="116">
        <v>0</v>
      </c>
      <c r="I16" s="116">
        <v>7274</v>
      </c>
      <c r="J16" s="116">
        <v>8265</v>
      </c>
      <c r="K16" s="116">
        <v>26861</v>
      </c>
      <c r="L16" s="116">
        <v>4489</v>
      </c>
      <c r="M16" s="116">
        <v>0</v>
      </c>
      <c r="N16" s="117">
        <v>84278</v>
      </c>
    </row>
    <row r="17" spans="1:14" ht="13.5" thickTop="1" x14ac:dyDescent="0.2"/>
    <row r="18" spans="1:14" ht="15.75" thickBot="1" x14ac:dyDescent="0.25">
      <c r="A18" s="56" t="s">
        <v>100</v>
      </c>
      <c r="B18" s="30"/>
      <c r="C18" s="30"/>
      <c r="D18" s="30"/>
      <c r="E18" s="30"/>
      <c r="F18" s="44"/>
      <c r="G18" s="44"/>
    </row>
    <row r="19" spans="1:14" ht="13.5" thickTop="1" x14ac:dyDescent="0.2">
      <c r="A19" s="50" t="s">
        <v>66</v>
      </c>
      <c r="B19" s="54">
        <v>1</v>
      </c>
      <c r="C19" s="54">
        <v>1</v>
      </c>
      <c r="D19" s="54">
        <v>1</v>
      </c>
      <c r="E19" s="54">
        <v>1</v>
      </c>
      <c r="F19" s="54">
        <v>9</v>
      </c>
      <c r="G19" s="54">
        <v>7</v>
      </c>
      <c r="H19" s="54">
        <v>6</v>
      </c>
      <c r="I19" s="54">
        <v>3</v>
      </c>
      <c r="J19" s="54">
        <v>5</v>
      </c>
      <c r="K19" s="54">
        <v>4</v>
      </c>
      <c r="L19" s="54">
        <v>2</v>
      </c>
      <c r="M19" s="54">
        <v>0</v>
      </c>
      <c r="N19" s="55">
        <v>40</v>
      </c>
    </row>
    <row r="20" spans="1:14" x14ac:dyDescent="0.2">
      <c r="A20" s="93" t="s">
        <v>56</v>
      </c>
      <c r="B20" s="96">
        <v>1</v>
      </c>
      <c r="C20" s="96">
        <v>1</v>
      </c>
      <c r="D20" s="96">
        <v>1</v>
      </c>
      <c r="E20" s="96">
        <v>0</v>
      </c>
      <c r="F20" s="96">
        <v>5</v>
      </c>
      <c r="G20" s="96">
        <v>7</v>
      </c>
      <c r="H20" s="96">
        <v>4</v>
      </c>
      <c r="I20" s="96">
        <v>1</v>
      </c>
      <c r="J20" s="96">
        <v>2</v>
      </c>
      <c r="K20" s="96">
        <v>4</v>
      </c>
      <c r="L20" s="96">
        <v>2</v>
      </c>
      <c r="M20" s="96">
        <v>0</v>
      </c>
      <c r="N20" s="97">
        <v>28</v>
      </c>
    </row>
    <row r="21" spans="1:14" x14ac:dyDescent="0.2">
      <c r="A21" s="92" t="s">
        <v>68</v>
      </c>
      <c r="B21" s="94">
        <v>0</v>
      </c>
      <c r="C21" s="94">
        <v>0</v>
      </c>
      <c r="D21" s="94">
        <v>0</v>
      </c>
      <c r="E21" s="94">
        <v>1</v>
      </c>
      <c r="F21" s="94">
        <v>4</v>
      </c>
      <c r="G21" s="94">
        <v>0</v>
      </c>
      <c r="H21" s="94">
        <v>2</v>
      </c>
      <c r="I21" s="94">
        <v>2</v>
      </c>
      <c r="J21" s="94">
        <v>3</v>
      </c>
      <c r="K21" s="94">
        <v>0</v>
      </c>
      <c r="L21" s="94">
        <v>0</v>
      </c>
      <c r="M21" s="94">
        <v>0</v>
      </c>
      <c r="N21" s="95">
        <v>12</v>
      </c>
    </row>
    <row r="22" spans="1:14" x14ac:dyDescent="0.2">
      <c r="A22" s="32" t="s">
        <v>4</v>
      </c>
      <c r="B22" s="42">
        <v>2</v>
      </c>
      <c r="C22" s="42">
        <v>2</v>
      </c>
      <c r="D22" s="42">
        <v>3</v>
      </c>
      <c r="E22" s="42">
        <v>4</v>
      </c>
      <c r="F22" s="42">
        <v>5</v>
      </c>
      <c r="G22" s="42">
        <v>5</v>
      </c>
      <c r="H22" s="42">
        <v>3</v>
      </c>
      <c r="I22" s="42">
        <v>2</v>
      </c>
      <c r="J22" s="42">
        <v>4</v>
      </c>
      <c r="K22" s="42">
        <v>4</v>
      </c>
      <c r="L22" s="42">
        <v>2</v>
      </c>
      <c r="M22" s="42">
        <v>0</v>
      </c>
      <c r="N22" s="43">
        <v>36</v>
      </c>
    </row>
    <row r="23" spans="1:14" x14ac:dyDescent="0.2">
      <c r="A23" s="46" t="s">
        <v>76</v>
      </c>
      <c r="B23" s="99">
        <v>-1</v>
      </c>
      <c r="C23" s="99">
        <v>-1</v>
      </c>
      <c r="D23" s="99">
        <v>-2</v>
      </c>
      <c r="E23" s="99">
        <v>-3</v>
      </c>
      <c r="F23" s="99">
        <v>4</v>
      </c>
      <c r="G23" s="99">
        <v>2</v>
      </c>
      <c r="H23" s="99">
        <v>3</v>
      </c>
      <c r="I23" s="99">
        <v>1</v>
      </c>
      <c r="J23" s="99">
        <v>1</v>
      </c>
      <c r="K23" s="99">
        <v>0</v>
      </c>
      <c r="L23" s="99">
        <v>0</v>
      </c>
      <c r="M23" s="99">
        <v>0</v>
      </c>
      <c r="N23" s="98">
        <v>4</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0.5</v>
      </c>
      <c r="C25" s="86">
        <v>0.5</v>
      </c>
      <c r="D25" s="86">
        <v>0.33</v>
      </c>
      <c r="E25" s="86">
        <v>0.25</v>
      </c>
      <c r="F25" s="86">
        <v>1.8</v>
      </c>
      <c r="G25" s="86">
        <v>1.4</v>
      </c>
      <c r="H25" s="86">
        <v>2</v>
      </c>
      <c r="I25" s="86">
        <v>1.5</v>
      </c>
      <c r="J25" s="86">
        <v>1.25</v>
      </c>
      <c r="K25" s="86">
        <v>1</v>
      </c>
      <c r="L25" s="86">
        <v>1</v>
      </c>
      <c r="M25" s="86">
        <v>0</v>
      </c>
      <c r="N25" s="87">
        <v>1.1111111111111112</v>
      </c>
    </row>
    <row r="26" spans="1:14" x14ac:dyDescent="0.2">
      <c r="A26" s="107" t="s">
        <v>57</v>
      </c>
      <c r="B26" s="112">
        <v>1</v>
      </c>
      <c r="C26" s="112">
        <v>5</v>
      </c>
      <c r="D26" s="112">
        <v>1</v>
      </c>
      <c r="E26" s="112">
        <v>10</v>
      </c>
      <c r="F26" s="112">
        <v>16</v>
      </c>
      <c r="G26" s="112">
        <v>13</v>
      </c>
      <c r="H26" s="112">
        <v>19</v>
      </c>
      <c r="I26" s="112">
        <v>5</v>
      </c>
      <c r="J26" s="112">
        <v>10</v>
      </c>
      <c r="K26" s="112">
        <v>14</v>
      </c>
      <c r="L26" s="112">
        <v>5</v>
      </c>
      <c r="M26" s="112">
        <v>0</v>
      </c>
      <c r="N26" s="113">
        <v>99</v>
      </c>
    </row>
    <row r="27" spans="1:14" x14ac:dyDescent="0.2">
      <c r="A27" s="46" t="s">
        <v>58</v>
      </c>
      <c r="B27" s="58">
        <v>0</v>
      </c>
      <c r="C27" s="58">
        <v>4</v>
      </c>
      <c r="D27" s="58">
        <v>0</v>
      </c>
      <c r="E27" s="58">
        <v>9</v>
      </c>
      <c r="F27" s="58">
        <v>7</v>
      </c>
      <c r="G27" s="58">
        <v>6</v>
      </c>
      <c r="H27" s="58">
        <v>13</v>
      </c>
      <c r="I27" s="58">
        <v>2</v>
      </c>
      <c r="J27" s="58">
        <v>5</v>
      </c>
      <c r="K27" s="58">
        <v>10</v>
      </c>
      <c r="L27" s="58">
        <v>3</v>
      </c>
      <c r="M27" s="58">
        <v>0</v>
      </c>
      <c r="N27" s="57">
        <v>59</v>
      </c>
    </row>
    <row r="28" spans="1:14" x14ac:dyDescent="0.2">
      <c r="A28" s="107" t="s">
        <v>8</v>
      </c>
      <c r="B28" s="110">
        <v>1</v>
      </c>
      <c r="C28" s="110">
        <v>0.2</v>
      </c>
      <c r="D28" s="110">
        <v>1</v>
      </c>
      <c r="E28" s="110">
        <v>0</v>
      </c>
      <c r="F28" s="110">
        <v>0.31</v>
      </c>
      <c r="G28" s="110">
        <v>0.54</v>
      </c>
      <c r="H28" s="110">
        <v>0.21</v>
      </c>
      <c r="I28" s="110">
        <v>0.2</v>
      </c>
      <c r="J28" s="110">
        <v>0.2</v>
      </c>
      <c r="K28" s="110">
        <v>0.28999999999999998</v>
      </c>
      <c r="L28" s="110">
        <v>0.4</v>
      </c>
      <c r="M28" s="110">
        <v>0</v>
      </c>
      <c r="N28" s="111">
        <v>0.40404040404040403</v>
      </c>
    </row>
    <row r="29" spans="1:14" ht="13.5" thickBot="1" x14ac:dyDescent="0.25">
      <c r="A29" s="109" t="s">
        <v>59</v>
      </c>
      <c r="B29" s="116">
        <v>1</v>
      </c>
      <c r="C29" s="116">
        <v>4</v>
      </c>
      <c r="D29" s="116">
        <v>0</v>
      </c>
      <c r="E29" s="116">
        <v>5</v>
      </c>
      <c r="F29" s="116">
        <v>8</v>
      </c>
      <c r="G29" s="116">
        <v>6</v>
      </c>
      <c r="H29" s="116">
        <v>0</v>
      </c>
      <c r="I29" s="116">
        <v>3</v>
      </c>
      <c r="J29" s="116">
        <v>4</v>
      </c>
      <c r="K29" s="116">
        <v>8</v>
      </c>
      <c r="L29" s="116">
        <v>2</v>
      </c>
      <c r="M29" s="116">
        <v>0</v>
      </c>
      <c r="N29" s="117">
        <v>41</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2019</v>
      </c>
      <c r="G4" s="34"/>
      <c r="H4" s="33"/>
      <c r="I4" s="33"/>
      <c r="J4" s="33"/>
    </row>
    <row r="5" spans="1:14" ht="15.75" thickBot="1" x14ac:dyDescent="0.25">
      <c r="A5" s="56" t="s">
        <v>101</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26356</v>
      </c>
      <c r="F6" s="54">
        <v>1308</v>
      </c>
      <c r="G6" s="54">
        <v>43434</v>
      </c>
      <c r="H6" s="54">
        <v>4474</v>
      </c>
      <c r="I6" s="54">
        <v>1056</v>
      </c>
      <c r="J6" s="54">
        <v>6985</v>
      </c>
      <c r="K6" s="54">
        <v>0</v>
      </c>
      <c r="L6" s="54">
        <v>11496</v>
      </c>
      <c r="M6" s="54">
        <v>0</v>
      </c>
      <c r="N6" s="55">
        <v>95109</v>
      </c>
    </row>
    <row r="7" spans="1:14" x14ac:dyDescent="0.2">
      <c r="A7" s="93" t="s">
        <v>3</v>
      </c>
      <c r="B7" s="96">
        <v>0</v>
      </c>
      <c r="C7" s="96">
        <v>0</v>
      </c>
      <c r="D7" s="96">
        <v>0</v>
      </c>
      <c r="E7" s="96">
        <v>26356</v>
      </c>
      <c r="F7" s="96">
        <v>1308</v>
      </c>
      <c r="G7" s="96">
        <v>23459</v>
      </c>
      <c r="H7" s="96">
        <v>0</v>
      </c>
      <c r="I7" s="96">
        <v>1056</v>
      </c>
      <c r="J7" s="96">
        <v>5415</v>
      </c>
      <c r="K7" s="96">
        <v>0</v>
      </c>
      <c r="L7" s="96">
        <v>7826</v>
      </c>
      <c r="M7" s="96">
        <v>0</v>
      </c>
      <c r="N7" s="97">
        <v>65420</v>
      </c>
    </row>
    <row r="8" spans="1:14" x14ac:dyDescent="0.2">
      <c r="A8" s="92" t="s">
        <v>67</v>
      </c>
      <c r="B8" s="94">
        <v>0</v>
      </c>
      <c r="C8" s="94">
        <v>0</v>
      </c>
      <c r="D8" s="94">
        <v>0</v>
      </c>
      <c r="E8" s="94">
        <v>0</v>
      </c>
      <c r="F8" s="94">
        <v>0</v>
      </c>
      <c r="G8" s="94">
        <v>19975</v>
      </c>
      <c r="H8" s="94">
        <v>4474</v>
      </c>
      <c r="I8" s="94">
        <v>0</v>
      </c>
      <c r="J8" s="94">
        <v>1570</v>
      </c>
      <c r="K8" s="94">
        <v>0</v>
      </c>
      <c r="L8" s="94">
        <v>3670</v>
      </c>
      <c r="M8" s="94">
        <v>0</v>
      </c>
      <c r="N8" s="95">
        <v>29689</v>
      </c>
    </row>
    <row r="9" spans="1:14" x14ac:dyDescent="0.2">
      <c r="A9" s="32" t="s">
        <v>4</v>
      </c>
      <c r="B9" s="42">
        <v>4790</v>
      </c>
      <c r="C9" s="42">
        <v>4131</v>
      </c>
      <c r="D9" s="42">
        <v>6179</v>
      </c>
      <c r="E9" s="42">
        <v>15446</v>
      </c>
      <c r="F9" s="42">
        <v>17181</v>
      </c>
      <c r="G9" s="42">
        <v>14818</v>
      </c>
      <c r="H9" s="42">
        <v>11825</v>
      </c>
      <c r="I9" s="42">
        <v>8979</v>
      </c>
      <c r="J9" s="42">
        <v>7569</v>
      </c>
      <c r="K9" s="42">
        <v>10301</v>
      </c>
      <c r="L9" s="42">
        <v>5052</v>
      </c>
      <c r="M9" s="42">
        <v>627</v>
      </c>
      <c r="N9" s="43">
        <v>106898</v>
      </c>
    </row>
    <row r="10" spans="1:14" x14ac:dyDescent="0.2">
      <c r="A10" s="46" t="s">
        <v>76</v>
      </c>
      <c r="B10" s="99">
        <v>-4790</v>
      </c>
      <c r="C10" s="99">
        <v>-4131</v>
      </c>
      <c r="D10" s="99">
        <v>-6179</v>
      </c>
      <c r="E10" s="99">
        <v>10910</v>
      </c>
      <c r="F10" s="99">
        <v>-15873</v>
      </c>
      <c r="G10" s="99">
        <v>28616</v>
      </c>
      <c r="H10" s="99">
        <v>-7351</v>
      </c>
      <c r="I10" s="99">
        <v>-7923</v>
      </c>
      <c r="J10" s="99">
        <v>-584</v>
      </c>
      <c r="K10" s="99">
        <v>-10301</v>
      </c>
      <c r="L10" s="99">
        <v>6444</v>
      </c>
      <c r="M10" s="99">
        <v>-627</v>
      </c>
      <c r="N10" s="98">
        <v>-11789</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0</v>
      </c>
      <c r="C12" s="86">
        <v>0</v>
      </c>
      <c r="D12" s="86">
        <v>0</v>
      </c>
      <c r="E12" s="86">
        <v>1.71</v>
      </c>
      <c r="F12" s="86">
        <v>0.08</v>
      </c>
      <c r="G12" s="86">
        <v>2.93</v>
      </c>
      <c r="H12" s="86">
        <v>0.38</v>
      </c>
      <c r="I12" s="86">
        <v>0.12</v>
      </c>
      <c r="J12" s="86">
        <v>0.92</v>
      </c>
      <c r="K12" s="86">
        <v>0</v>
      </c>
      <c r="L12" s="86">
        <v>2.2799999999999998</v>
      </c>
      <c r="M12" s="86">
        <v>0</v>
      </c>
      <c r="N12" s="87">
        <v>0.88971730060431442</v>
      </c>
    </row>
    <row r="13" spans="1:14" x14ac:dyDescent="0.2">
      <c r="A13" s="107" t="s">
        <v>6</v>
      </c>
      <c r="B13" s="112">
        <v>3265</v>
      </c>
      <c r="C13" s="112">
        <v>21780</v>
      </c>
      <c r="D13" s="112">
        <v>13680</v>
      </c>
      <c r="E13" s="112">
        <v>57231</v>
      </c>
      <c r="F13" s="112">
        <v>20445</v>
      </c>
      <c r="G13" s="112">
        <v>57409</v>
      </c>
      <c r="H13" s="112">
        <v>32864</v>
      </c>
      <c r="I13" s="112">
        <v>6632</v>
      </c>
      <c r="J13" s="112">
        <v>32750</v>
      </c>
      <c r="K13" s="112">
        <v>15809</v>
      </c>
      <c r="L13" s="112">
        <v>23603</v>
      </c>
      <c r="M13" s="112">
        <v>18680</v>
      </c>
      <c r="N13" s="113">
        <v>304148</v>
      </c>
    </row>
    <row r="14" spans="1:14" x14ac:dyDescent="0.2">
      <c r="A14" s="46" t="s">
        <v>7</v>
      </c>
      <c r="B14" s="58">
        <v>3265</v>
      </c>
      <c r="C14" s="58">
        <v>21780</v>
      </c>
      <c r="D14" s="58">
        <v>13680</v>
      </c>
      <c r="E14" s="58">
        <v>30875</v>
      </c>
      <c r="F14" s="58">
        <v>19137</v>
      </c>
      <c r="G14" s="58">
        <v>13975</v>
      </c>
      <c r="H14" s="58">
        <v>28390</v>
      </c>
      <c r="I14" s="58">
        <v>5576</v>
      </c>
      <c r="J14" s="58">
        <v>25765</v>
      </c>
      <c r="K14" s="58">
        <v>15809</v>
      </c>
      <c r="L14" s="58">
        <v>12107</v>
      </c>
      <c r="M14" s="58">
        <v>18680</v>
      </c>
      <c r="N14" s="57">
        <v>209039</v>
      </c>
    </row>
    <row r="15" spans="1:14" x14ac:dyDescent="0.2">
      <c r="A15" s="107" t="s">
        <v>8</v>
      </c>
      <c r="B15" s="110">
        <v>0</v>
      </c>
      <c r="C15" s="110">
        <v>0</v>
      </c>
      <c r="D15" s="110">
        <v>0</v>
      </c>
      <c r="E15" s="110">
        <v>0.46</v>
      </c>
      <c r="F15" s="110">
        <v>0.06</v>
      </c>
      <c r="G15" s="110">
        <v>0.76</v>
      </c>
      <c r="H15" s="110">
        <v>0.14000000000000001</v>
      </c>
      <c r="I15" s="110">
        <v>0.16</v>
      </c>
      <c r="J15" s="110">
        <v>0.21</v>
      </c>
      <c r="K15" s="110">
        <v>0</v>
      </c>
      <c r="L15" s="110">
        <v>0.49</v>
      </c>
      <c r="M15" s="110">
        <v>0</v>
      </c>
      <c r="N15" s="111">
        <v>0.31270631403132687</v>
      </c>
    </row>
    <row r="16" spans="1:14" ht="13.5" thickBot="1" x14ac:dyDescent="0.25">
      <c r="A16" s="109" t="s">
        <v>9</v>
      </c>
      <c r="B16" s="116">
        <v>0</v>
      </c>
      <c r="C16" s="116">
        <v>0</v>
      </c>
      <c r="D16" s="116">
        <v>1105</v>
      </c>
      <c r="E16" s="116">
        <v>8938</v>
      </c>
      <c r="F16" s="116">
        <v>13337</v>
      </c>
      <c r="G16" s="116">
        <v>17243</v>
      </c>
      <c r="H16" s="116">
        <v>5827</v>
      </c>
      <c r="I16" s="116">
        <v>750</v>
      </c>
      <c r="J16" s="116">
        <v>9282</v>
      </c>
      <c r="K16" s="116">
        <v>16095</v>
      </c>
      <c r="L16" s="116">
        <v>2890</v>
      </c>
      <c r="M16" s="116">
        <v>12780</v>
      </c>
      <c r="N16" s="117">
        <v>88247</v>
      </c>
    </row>
    <row r="17" spans="1:14" ht="13.5" thickTop="1" x14ac:dyDescent="0.2"/>
    <row r="18" spans="1:14" ht="15.75" thickBot="1" x14ac:dyDescent="0.25">
      <c r="A18" s="56" t="s">
        <v>102</v>
      </c>
      <c r="B18" s="30"/>
      <c r="C18" s="30"/>
      <c r="D18" s="30"/>
      <c r="E18" s="30"/>
      <c r="F18" s="44"/>
      <c r="G18" s="44"/>
    </row>
    <row r="19" spans="1:14" ht="13.5" thickTop="1" x14ac:dyDescent="0.2">
      <c r="A19" s="50" t="s">
        <v>66</v>
      </c>
      <c r="B19" s="54">
        <v>0</v>
      </c>
      <c r="C19" s="54">
        <v>0</v>
      </c>
      <c r="D19" s="54">
        <v>0</v>
      </c>
      <c r="E19" s="54">
        <v>1</v>
      </c>
      <c r="F19" s="54">
        <v>1</v>
      </c>
      <c r="G19" s="54">
        <v>7</v>
      </c>
      <c r="H19" s="54">
        <v>2</v>
      </c>
      <c r="I19" s="54">
        <v>1</v>
      </c>
      <c r="J19" s="54">
        <v>2</v>
      </c>
      <c r="K19" s="54">
        <v>0</v>
      </c>
      <c r="L19" s="54">
        <v>2</v>
      </c>
      <c r="M19" s="54">
        <v>0</v>
      </c>
      <c r="N19" s="55">
        <v>16</v>
      </c>
    </row>
    <row r="20" spans="1:14" x14ac:dyDescent="0.2">
      <c r="A20" s="93" t="s">
        <v>56</v>
      </c>
      <c r="B20" s="96">
        <v>0</v>
      </c>
      <c r="C20" s="96">
        <v>0</v>
      </c>
      <c r="D20" s="96">
        <v>0</v>
      </c>
      <c r="E20" s="96">
        <v>1</v>
      </c>
      <c r="F20" s="96">
        <v>1</v>
      </c>
      <c r="G20" s="96">
        <v>4</v>
      </c>
      <c r="H20" s="96">
        <v>0</v>
      </c>
      <c r="I20" s="96">
        <v>1</v>
      </c>
      <c r="J20" s="96">
        <v>1</v>
      </c>
      <c r="K20" s="96">
        <v>0</v>
      </c>
      <c r="L20" s="96">
        <v>1</v>
      </c>
      <c r="M20" s="96">
        <v>0</v>
      </c>
      <c r="N20" s="97">
        <v>9</v>
      </c>
    </row>
    <row r="21" spans="1:14" x14ac:dyDescent="0.2">
      <c r="A21" s="92" t="s">
        <v>68</v>
      </c>
      <c r="B21" s="94">
        <v>0</v>
      </c>
      <c r="C21" s="94">
        <v>0</v>
      </c>
      <c r="D21" s="94">
        <v>0</v>
      </c>
      <c r="E21" s="94">
        <v>0</v>
      </c>
      <c r="F21" s="94">
        <v>0</v>
      </c>
      <c r="G21" s="94">
        <v>3</v>
      </c>
      <c r="H21" s="94">
        <v>2</v>
      </c>
      <c r="I21" s="94">
        <v>0</v>
      </c>
      <c r="J21" s="94">
        <v>1</v>
      </c>
      <c r="K21" s="94">
        <v>0</v>
      </c>
      <c r="L21" s="94">
        <v>1</v>
      </c>
      <c r="M21" s="94">
        <v>0</v>
      </c>
      <c r="N21" s="95">
        <v>7</v>
      </c>
    </row>
    <row r="22" spans="1:14" x14ac:dyDescent="0.2">
      <c r="A22" s="32" t="s">
        <v>4</v>
      </c>
      <c r="B22" s="42">
        <v>1</v>
      </c>
      <c r="C22" s="42">
        <v>1</v>
      </c>
      <c r="D22" s="42">
        <v>1</v>
      </c>
      <c r="E22" s="42">
        <v>2</v>
      </c>
      <c r="F22" s="42">
        <v>3</v>
      </c>
      <c r="G22" s="42">
        <v>2</v>
      </c>
      <c r="H22" s="42">
        <v>1</v>
      </c>
      <c r="I22" s="42">
        <v>1</v>
      </c>
      <c r="J22" s="42">
        <v>2</v>
      </c>
      <c r="K22" s="42">
        <v>2</v>
      </c>
      <c r="L22" s="42">
        <v>1</v>
      </c>
      <c r="M22" s="42">
        <v>0</v>
      </c>
      <c r="N22" s="43">
        <v>17</v>
      </c>
    </row>
    <row r="23" spans="1:14" x14ac:dyDescent="0.2">
      <c r="A23" s="46" t="s">
        <v>76</v>
      </c>
      <c r="B23" s="99">
        <v>-1</v>
      </c>
      <c r="C23" s="99">
        <v>-1</v>
      </c>
      <c r="D23" s="99">
        <v>-1</v>
      </c>
      <c r="E23" s="99">
        <v>-1</v>
      </c>
      <c r="F23" s="99">
        <v>-2</v>
      </c>
      <c r="G23" s="99">
        <v>5</v>
      </c>
      <c r="H23" s="99">
        <v>1</v>
      </c>
      <c r="I23" s="99">
        <v>0</v>
      </c>
      <c r="J23" s="99">
        <v>0</v>
      </c>
      <c r="K23" s="99">
        <v>-2</v>
      </c>
      <c r="L23" s="99">
        <v>1</v>
      </c>
      <c r="M23" s="99">
        <v>0</v>
      </c>
      <c r="N23" s="98">
        <v>-1</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0</v>
      </c>
      <c r="C25" s="86">
        <v>0</v>
      </c>
      <c r="D25" s="86">
        <v>0</v>
      </c>
      <c r="E25" s="86">
        <v>0.5</v>
      </c>
      <c r="F25" s="86">
        <v>0.33</v>
      </c>
      <c r="G25" s="86">
        <v>3.5</v>
      </c>
      <c r="H25" s="86">
        <v>2</v>
      </c>
      <c r="I25" s="86">
        <v>1</v>
      </c>
      <c r="J25" s="86">
        <v>1</v>
      </c>
      <c r="K25" s="86">
        <v>0</v>
      </c>
      <c r="L25" s="86">
        <v>2</v>
      </c>
      <c r="M25" s="86">
        <v>0</v>
      </c>
      <c r="N25" s="87">
        <v>0.94117647058823528</v>
      </c>
    </row>
    <row r="26" spans="1:14" x14ac:dyDescent="0.2">
      <c r="A26" s="107" t="s">
        <v>57</v>
      </c>
      <c r="B26" s="112">
        <v>1</v>
      </c>
      <c r="C26" s="112">
        <v>4</v>
      </c>
      <c r="D26" s="112">
        <v>2</v>
      </c>
      <c r="E26" s="112">
        <v>2</v>
      </c>
      <c r="F26" s="112">
        <v>3</v>
      </c>
      <c r="G26" s="112">
        <v>11</v>
      </c>
      <c r="H26" s="112">
        <v>5</v>
      </c>
      <c r="I26" s="112">
        <v>2</v>
      </c>
      <c r="J26" s="112">
        <v>6</v>
      </c>
      <c r="K26" s="112">
        <v>4</v>
      </c>
      <c r="L26" s="112">
        <v>5</v>
      </c>
      <c r="M26" s="112">
        <v>1</v>
      </c>
      <c r="N26" s="113">
        <v>46</v>
      </c>
    </row>
    <row r="27" spans="1:14" x14ac:dyDescent="0.2">
      <c r="A27" s="46" t="s">
        <v>58</v>
      </c>
      <c r="B27" s="58">
        <v>1</v>
      </c>
      <c r="C27" s="58">
        <v>4</v>
      </c>
      <c r="D27" s="58">
        <v>2</v>
      </c>
      <c r="E27" s="58">
        <v>1</v>
      </c>
      <c r="F27" s="58">
        <v>2</v>
      </c>
      <c r="G27" s="58">
        <v>4</v>
      </c>
      <c r="H27" s="58">
        <v>3</v>
      </c>
      <c r="I27" s="58">
        <v>1</v>
      </c>
      <c r="J27" s="58">
        <v>4</v>
      </c>
      <c r="K27" s="58">
        <v>4</v>
      </c>
      <c r="L27" s="58">
        <v>3</v>
      </c>
      <c r="M27" s="58">
        <v>1</v>
      </c>
      <c r="N27" s="57">
        <v>30</v>
      </c>
    </row>
    <row r="28" spans="1:14" x14ac:dyDescent="0.2">
      <c r="A28" s="107" t="s">
        <v>8</v>
      </c>
      <c r="B28" s="110">
        <v>0</v>
      </c>
      <c r="C28" s="110">
        <v>0</v>
      </c>
      <c r="D28" s="110">
        <v>0</v>
      </c>
      <c r="E28" s="110">
        <v>0.5</v>
      </c>
      <c r="F28" s="110">
        <v>0.33</v>
      </c>
      <c r="G28" s="110">
        <v>0.36</v>
      </c>
      <c r="H28" s="110">
        <v>0</v>
      </c>
      <c r="I28" s="110">
        <v>0.5</v>
      </c>
      <c r="J28" s="110">
        <v>0.17</v>
      </c>
      <c r="K28" s="110">
        <v>0</v>
      </c>
      <c r="L28" s="110">
        <v>0.2</v>
      </c>
      <c r="M28" s="110">
        <v>0</v>
      </c>
      <c r="N28" s="111">
        <v>0.34782608695652173</v>
      </c>
    </row>
    <row r="29" spans="1:14" ht="13.5" thickBot="1" x14ac:dyDescent="0.25">
      <c r="A29" s="109" t="s">
        <v>59</v>
      </c>
      <c r="B29" s="116">
        <v>0</v>
      </c>
      <c r="C29" s="116">
        <v>0</v>
      </c>
      <c r="D29" s="116">
        <v>2</v>
      </c>
      <c r="E29" s="116">
        <v>3</v>
      </c>
      <c r="F29" s="116">
        <v>4</v>
      </c>
      <c r="G29" s="116">
        <v>8</v>
      </c>
      <c r="H29" s="116">
        <v>3</v>
      </c>
      <c r="I29" s="116">
        <v>1</v>
      </c>
      <c r="J29" s="116">
        <v>5</v>
      </c>
      <c r="K29" s="116">
        <v>5</v>
      </c>
      <c r="L29" s="116">
        <v>1</v>
      </c>
      <c r="M29" s="116">
        <v>1</v>
      </c>
      <c r="N29" s="117">
        <v>33</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2020</v>
      </c>
      <c r="G4" s="34"/>
      <c r="H4" s="33"/>
      <c r="I4" s="33"/>
      <c r="J4" s="33"/>
    </row>
    <row r="5" spans="1:14" ht="15.75" thickBot="1" x14ac:dyDescent="0.25">
      <c r="A5" s="56" t="s">
        <v>103</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2400</v>
      </c>
      <c r="E6" s="54">
        <v>1205</v>
      </c>
      <c r="F6" s="54">
        <v>12090</v>
      </c>
      <c r="G6" s="54">
        <v>0</v>
      </c>
      <c r="H6" s="54">
        <v>12546</v>
      </c>
      <c r="I6" s="54">
        <v>21550</v>
      </c>
      <c r="J6" s="54">
        <v>0</v>
      </c>
      <c r="K6" s="54">
        <v>14355</v>
      </c>
      <c r="L6" s="54">
        <v>0</v>
      </c>
      <c r="M6" s="54">
        <v>0</v>
      </c>
      <c r="N6" s="55">
        <v>64146</v>
      </c>
    </row>
    <row r="7" spans="1:14" x14ac:dyDescent="0.2">
      <c r="A7" s="93" t="s">
        <v>3</v>
      </c>
      <c r="B7" s="96">
        <v>0</v>
      </c>
      <c r="C7" s="96">
        <v>0</v>
      </c>
      <c r="D7" s="96">
        <v>2400</v>
      </c>
      <c r="E7" s="96">
        <v>1205</v>
      </c>
      <c r="F7" s="96">
        <v>0</v>
      </c>
      <c r="G7" s="96">
        <v>0</v>
      </c>
      <c r="H7" s="96">
        <v>12546</v>
      </c>
      <c r="I7" s="96">
        <v>21550</v>
      </c>
      <c r="J7" s="96">
        <v>0</v>
      </c>
      <c r="K7" s="96">
        <v>0</v>
      </c>
      <c r="L7" s="96">
        <v>0</v>
      </c>
      <c r="M7" s="96">
        <v>0</v>
      </c>
      <c r="N7" s="97">
        <v>37701</v>
      </c>
    </row>
    <row r="8" spans="1:14" x14ac:dyDescent="0.2">
      <c r="A8" s="92" t="s">
        <v>67</v>
      </c>
      <c r="B8" s="94">
        <v>0</v>
      </c>
      <c r="C8" s="94">
        <v>0</v>
      </c>
      <c r="D8" s="94">
        <v>0</v>
      </c>
      <c r="E8" s="94">
        <v>0</v>
      </c>
      <c r="F8" s="94">
        <v>12090</v>
      </c>
      <c r="G8" s="94">
        <v>0</v>
      </c>
      <c r="H8" s="94">
        <v>0</v>
      </c>
      <c r="I8" s="94">
        <v>0</v>
      </c>
      <c r="J8" s="94">
        <v>0</v>
      </c>
      <c r="K8" s="94">
        <v>14355</v>
      </c>
      <c r="L8" s="94">
        <v>0</v>
      </c>
      <c r="M8" s="94">
        <v>0</v>
      </c>
      <c r="N8" s="95">
        <v>26445</v>
      </c>
    </row>
    <row r="9" spans="1:14" x14ac:dyDescent="0.2">
      <c r="A9" s="32" t="s">
        <v>4</v>
      </c>
      <c r="B9" s="42">
        <v>2904</v>
      </c>
      <c r="C9" s="42">
        <v>2599</v>
      </c>
      <c r="D9" s="42">
        <v>3678</v>
      </c>
      <c r="E9" s="42">
        <v>9116</v>
      </c>
      <c r="F9" s="42">
        <v>10435</v>
      </c>
      <c r="G9" s="42">
        <v>10211</v>
      </c>
      <c r="H9" s="42">
        <v>8735</v>
      </c>
      <c r="I9" s="42">
        <v>6388</v>
      </c>
      <c r="J9" s="42">
        <v>5362</v>
      </c>
      <c r="K9" s="42">
        <v>7258</v>
      </c>
      <c r="L9" s="42">
        <v>3484</v>
      </c>
      <c r="M9" s="42">
        <v>425</v>
      </c>
      <c r="N9" s="43">
        <v>70595</v>
      </c>
    </row>
    <row r="10" spans="1:14" x14ac:dyDescent="0.2">
      <c r="A10" s="46" t="s">
        <v>76</v>
      </c>
      <c r="B10" s="99">
        <v>-2904</v>
      </c>
      <c r="C10" s="99">
        <v>-2599</v>
      </c>
      <c r="D10" s="99">
        <v>-1278</v>
      </c>
      <c r="E10" s="99">
        <v>-7911</v>
      </c>
      <c r="F10" s="99">
        <v>1655</v>
      </c>
      <c r="G10" s="99">
        <v>-10211</v>
      </c>
      <c r="H10" s="99">
        <v>3811</v>
      </c>
      <c r="I10" s="99">
        <v>15162</v>
      </c>
      <c r="J10" s="99">
        <v>-5362</v>
      </c>
      <c r="K10" s="99">
        <v>7097</v>
      </c>
      <c r="L10" s="99">
        <v>-3484</v>
      </c>
      <c r="M10" s="99">
        <v>-425</v>
      </c>
      <c r="N10" s="98">
        <v>-6449</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0</v>
      </c>
      <c r="C12" s="86">
        <v>0</v>
      </c>
      <c r="D12" s="86">
        <v>0.65</v>
      </c>
      <c r="E12" s="86">
        <v>0.13</v>
      </c>
      <c r="F12" s="86">
        <v>1.1599999999999999</v>
      </c>
      <c r="G12" s="86">
        <v>0</v>
      </c>
      <c r="H12" s="86">
        <v>1.44</v>
      </c>
      <c r="I12" s="86">
        <v>3.37</v>
      </c>
      <c r="J12" s="86">
        <v>0</v>
      </c>
      <c r="K12" s="86">
        <v>1.98</v>
      </c>
      <c r="L12" s="86">
        <v>0</v>
      </c>
      <c r="M12" s="86">
        <v>0</v>
      </c>
      <c r="N12" s="87">
        <v>0.90864792124088112</v>
      </c>
    </row>
    <row r="13" spans="1:14" x14ac:dyDescent="0.2">
      <c r="A13" s="107" t="s">
        <v>6</v>
      </c>
      <c r="B13" s="112">
        <v>36290</v>
      </c>
      <c r="C13" s="112">
        <v>13800</v>
      </c>
      <c r="D13" s="112">
        <v>9184</v>
      </c>
      <c r="E13" s="112">
        <v>25823</v>
      </c>
      <c r="F13" s="112">
        <v>40390</v>
      </c>
      <c r="G13" s="112">
        <v>121959</v>
      </c>
      <c r="H13" s="112">
        <v>25655</v>
      </c>
      <c r="I13" s="112">
        <v>69750</v>
      </c>
      <c r="J13" s="112">
        <v>41635</v>
      </c>
      <c r="K13" s="112">
        <v>76422</v>
      </c>
      <c r="L13" s="112">
        <v>5982</v>
      </c>
      <c r="M13" s="112">
        <v>0</v>
      </c>
      <c r="N13" s="113">
        <v>466890</v>
      </c>
    </row>
    <row r="14" spans="1:14" x14ac:dyDescent="0.2">
      <c r="A14" s="46" t="s">
        <v>7</v>
      </c>
      <c r="B14" s="58">
        <v>36290</v>
      </c>
      <c r="C14" s="58">
        <v>13800</v>
      </c>
      <c r="D14" s="58">
        <v>6784</v>
      </c>
      <c r="E14" s="58">
        <v>24618</v>
      </c>
      <c r="F14" s="58">
        <v>28300</v>
      </c>
      <c r="G14" s="58">
        <v>121959</v>
      </c>
      <c r="H14" s="58">
        <v>13109</v>
      </c>
      <c r="I14" s="58">
        <v>48200</v>
      </c>
      <c r="J14" s="58">
        <v>41635</v>
      </c>
      <c r="K14" s="58">
        <v>62067</v>
      </c>
      <c r="L14" s="58">
        <v>5982</v>
      </c>
      <c r="M14" s="58">
        <v>0</v>
      </c>
      <c r="N14" s="57">
        <v>402744</v>
      </c>
    </row>
    <row r="15" spans="1:14" x14ac:dyDescent="0.2">
      <c r="A15" s="107" t="s">
        <v>8</v>
      </c>
      <c r="B15" s="110">
        <v>0</v>
      </c>
      <c r="C15" s="110">
        <v>0</v>
      </c>
      <c r="D15" s="110">
        <v>0.26</v>
      </c>
      <c r="E15" s="110">
        <v>0.05</v>
      </c>
      <c r="F15" s="110">
        <v>0.3</v>
      </c>
      <c r="G15" s="110">
        <v>0</v>
      </c>
      <c r="H15" s="110">
        <v>0.49</v>
      </c>
      <c r="I15" s="110">
        <v>0.31</v>
      </c>
      <c r="J15" s="110">
        <v>0</v>
      </c>
      <c r="K15" s="110">
        <v>0.19</v>
      </c>
      <c r="L15" s="110">
        <v>0</v>
      </c>
      <c r="M15" s="110">
        <v>0</v>
      </c>
      <c r="N15" s="111">
        <v>0.13738996337467069</v>
      </c>
    </row>
    <row r="16" spans="1:14" ht="13.5" thickBot="1" x14ac:dyDescent="0.25">
      <c r="A16" s="109" t="s">
        <v>9</v>
      </c>
      <c r="B16" s="116">
        <v>4088</v>
      </c>
      <c r="C16" s="116">
        <v>0</v>
      </c>
      <c r="D16" s="116">
        <v>7000</v>
      </c>
      <c r="E16" s="116">
        <v>9239</v>
      </c>
      <c r="F16" s="116">
        <v>1295</v>
      </c>
      <c r="G16" s="116">
        <v>35595</v>
      </c>
      <c r="H16" s="116">
        <v>2038</v>
      </c>
      <c r="I16" s="116">
        <v>0</v>
      </c>
      <c r="J16" s="116">
        <v>6998</v>
      </c>
      <c r="K16" s="116">
        <v>8462</v>
      </c>
      <c r="L16" s="116">
        <v>2316</v>
      </c>
      <c r="M16" s="116">
        <v>0</v>
      </c>
      <c r="N16" s="117">
        <v>77031</v>
      </c>
    </row>
    <row r="17" spans="1:14" ht="13.5" thickTop="1" x14ac:dyDescent="0.2"/>
    <row r="18" spans="1:14" ht="15.75" thickBot="1" x14ac:dyDescent="0.25">
      <c r="A18" s="56" t="s">
        <v>104</v>
      </c>
      <c r="B18" s="30"/>
      <c r="C18" s="30"/>
      <c r="D18" s="30"/>
      <c r="E18" s="30"/>
      <c r="F18" s="44"/>
      <c r="G18" s="44"/>
    </row>
    <row r="19" spans="1:14" ht="13.5" thickTop="1" x14ac:dyDescent="0.2">
      <c r="A19" s="50" t="s">
        <v>66</v>
      </c>
      <c r="B19" s="54">
        <v>0</v>
      </c>
      <c r="C19" s="54">
        <v>0</v>
      </c>
      <c r="D19" s="54">
        <v>1</v>
      </c>
      <c r="E19" s="54">
        <v>1</v>
      </c>
      <c r="F19" s="54">
        <v>2</v>
      </c>
      <c r="G19" s="54">
        <v>0</v>
      </c>
      <c r="H19" s="54">
        <v>1</v>
      </c>
      <c r="I19" s="54">
        <v>1</v>
      </c>
      <c r="J19" s="54">
        <v>0</v>
      </c>
      <c r="K19" s="54">
        <v>1</v>
      </c>
      <c r="L19" s="54">
        <v>0</v>
      </c>
      <c r="M19" s="54">
        <v>0</v>
      </c>
      <c r="N19" s="55">
        <v>7</v>
      </c>
    </row>
    <row r="20" spans="1:14" x14ac:dyDescent="0.2">
      <c r="A20" s="93" t="s">
        <v>56</v>
      </c>
      <c r="B20" s="96">
        <v>0</v>
      </c>
      <c r="C20" s="96">
        <v>0</v>
      </c>
      <c r="D20" s="96">
        <v>1</v>
      </c>
      <c r="E20" s="96">
        <v>1</v>
      </c>
      <c r="F20" s="96">
        <v>0</v>
      </c>
      <c r="G20" s="96">
        <v>0</v>
      </c>
      <c r="H20" s="96">
        <v>1</v>
      </c>
      <c r="I20" s="96">
        <v>1</v>
      </c>
      <c r="J20" s="96">
        <v>0</v>
      </c>
      <c r="K20" s="96">
        <v>0</v>
      </c>
      <c r="L20" s="96">
        <v>0</v>
      </c>
      <c r="M20" s="96">
        <v>0</v>
      </c>
      <c r="N20" s="97">
        <v>4</v>
      </c>
    </row>
    <row r="21" spans="1:14" x14ac:dyDescent="0.2">
      <c r="A21" s="92" t="s">
        <v>68</v>
      </c>
      <c r="B21" s="94">
        <v>0</v>
      </c>
      <c r="C21" s="94">
        <v>0</v>
      </c>
      <c r="D21" s="94">
        <v>0</v>
      </c>
      <c r="E21" s="94">
        <v>0</v>
      </c>
      <c r="F21" s="94">
        <v>2</v>
      </c>
      <c r="G21" s="94">
        <v>0</v>
      </c>
      <c r="H21" s="94">
        <v>0</v>
      </c>
      <c r="I21" s="94">
        <v>0</v>
      </c>
      <c r="J21" s="94">
        <v>0</v>
      </c>
      <c r="K21" s="94">
        <v>1</v>
      </c>
      <c r="L21" s="94">
        <v>0</v>
      </c>
      <c r="M21" s="94">
        <v>0</v>
      </c>
      <c r="N21" s="95">
        <v>3</v>
      </c>
    </row>
    <row r="22" spans="1:14" x14ac:dyDescent="0.2">
      <c r="A22" s="32" t="s">
        <v>4</v>
      </c>
      <c r="B22" s="42">
        <v>0</v>
      </c>
      <c r="C22" s="42">
        <v>1</v>
      </c>
      <c r="D22" s="42">
        <v>1</v>
      </c>
      <c r="E22" s="42">
        <v>1</v>
      </c>
      <c r="F22" s="42">
        <v>1</v>
      </c>
      <c r="G22" s="42">
        <v>1</v>
      </c>
      <c r="H22" s="42">
        <v>1</v>
      </c>
      <c r="I22" s="42">
        <v>0</v>
      </c>
      <c r="J22" s="42">
        <v>1</v>
      </c>
      <c r="K22" s="42">
        <v>1</v>
      </c>
      <c r="L22" s="42">
        <v>0</v>
      </c>
      <c r="M22" s="42">
        <v>0</v>
      </c>
      <c r="N22" s="43">
        <v>8</v>
      </c>
    </row>
    <row r="23" spans="1:14" x14ac:dyDescent="0.2">
      <c r="A23" s="46" t="s">
        <v>76</v>
      </c>
      <c r="B23" s="99">
        <v>0</v>
      </c>
      <c r="C23" s="99">
        <v>-1</v>
      </c>
      <c r="D23" s="99">
        <v>0</v>
      </c>
      <c r="E23" s="99">
        <v>0</v>
      </c>
      <c r="F23" s="99">
        <v>1</v>
      </c>
      <c r="G23" s="99">
        <v>-1</v>
      </c>
      <c r="H23" s="99">
        <v>0</v>
      </c>
      <c r="I23" s="99">
        <v>1</v>
      </c>
      <c r="J23" s="99">
        <v>-1</v>
      </c>
      <c r="K23" s="99">
        <v>0</v>
      </c>
      <c r="L23" s="99">
        <v>0</v>
      </c>
      <c r="M23" s="99">
        <v>0</v>
      </c>
      <c r="N23" s="98">
        <v>-1</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0</v>
      </c>
      <c r="C25" s="86">
        <v>0</v>
      </c>
      <c r="D25" s="86">
        <v>1</v>
      </c>
      <c r="E25" s="86">
        <v>1</v>
      </c>
      <c r="F25" s="86">
        <v>2</v>
      </c>
      <c r="G25" s="86">
        <v>0</v>
      </c>
      <c r="H25" s="86">
        <v>1</v>
      </c>
      <c r="I25" s="86">
        <v>1</v>
      </c>
      <c r="J25" s="86">
        <v>0</v>
      </c>
      <c r="K25" s="86">
        <v>1</v>
      </c>
      <c r="L25" s="86">
        <v>0</v>
      </c>
      <c r="M25" s="86">
        <v>0</v>
      </c>
      <c r="N25" s="87">
        <v>0.875</v>
      </c>
    </row>
    <row r="26" spans="1:14" x14ac:dyDescent="0.2">
      <c r="A26" s="107" t="s">
        <v>57</v>
      </c>
      <c r="B26" s="112">
        <v>2</v>
      </c>
      <c r="C26" s="112">
        <v>1</v>
      </c>
      <c r="D26" s="112">
        <v>3</v>
      </c>
      <c r="E26" s="112">
        <v>3</v>
      </c>
      <c r="F26" s="112">
        <v>5</v>
      </c>
      <c r="G26" s="112">
        <v>6</v>
      </c>
      <c r="H26" s="112">
        <v>4</v>
      </c>
      <c r="I26" s="112">
        <v>2</v>
      </c>
      <c r="J26" s="112">
        <v>3</v>
      </c>
      <c r="K26" s="112">
        <v>6</v>
      </c>
      <c r="L26" s="112">
        <v>1</v>
      </c>
      <c r="M26" s="112">
        <v>0</v>
      </c>
      <c r="N26" s="113">
        <v>36</v>
      </c>
    </row>
    <row r="27" spans="1:14" x14ac:dyDescent="0.2">
      <c r="A27" s="46" t="s">
        <v>58</v>
      </c>
      <c r="B27" s="58">
        <v>2</v>
      </c>
      <c r="C27" s="58">
        <v>1</v>
      </c>
      <c r="D27" s="58">
        <v>2</v>
      </c>
      <c r="E27" s="58">
        <v>2</v>
      </c>
      <c r="F27" s="58">
        <v>3</v>
      </c>
      <c r="G27" s="58">
        <v>6</v>
      </c>
      <c r="H27" s="58">
        <v>3</v>
      </c>
      <c r="I27" s="58">
        <v>1</v>
      </c>
      <c r="J27" s="58">
        <v>3</v>
      </c>
      <c r="K27" s="58">
        <v>5</v>
      </c>
      <c r="L27" s="58">
        <v>1</v>
      </c>
      <c r="M27" s="58">
        <v>0</v>
      </c>
      <c r="N27" s="57">
        <v>29</v>
      </c>
    </row>
    <row r="28" spans="1:14" x14ac:dyDescent="0.2">
      <c r="A28" s="107" t="s">
        <v>8</v>
      </c>
      <c r="B28" s="110">
        <v>0</v>
      </c>
      <c r="C28" s="110">
        <v>0</v>
      </c>
      <c r="D28" s="110">
        <v>0.33</v>
      </c>
      <c r="E28" s="110">
        <v>0.33</v>
      </c>
      <c r="F28" s="110">
        <v>0</v>
      </c>
      <c r="G28" s="110">
        <v>0</v>
      </c>
      <c r="H28" s="110">
        <v>0.25</v>
      </c>
      <c r="I28" s="110">
        <v>0.5</v>
      </c>
      <c r="J28" s="110">
        <v>0</v>
      </c>
      <c r="K28" s="110">
        <v>0</v>
      </c>
      <c r="L28" s="110">
        <v>0</v>
      </c>
      <c r="M28" s="110">
        <v>0</v>
      </c>
      <c r="N28" s="111">
        <v>0.19444444444444445</v>
      </c>
    </row>
    <row r="29" spans="1:14" ht="13.5" thickBot="1" x14ac:dyDescent="0.25">
      <c r="A29" s="109" t="s">
        <v>59</v>
      </c>
      <c r="B29" s="116">
        <v>2</v>
      </c>
      <c r="C29" s="116">
        <v>0</v>
      </c>
      <c r="D29" s="116">
        <v>1</v>
      </c>
      <c r="E29" s="116">
        <v>4</v>
      </c>
      <c r="F29" s="116">
        <v>1</v>
      </c>
      <c r="G29" s="116">
        <v>2</v>
      </c>
      <c r="H29" s="116">
        <v>1</v>
      </c>
      <c r="I29" s="116">
        <v>0</v>
      </c>
      <c r="J29" s="116">
        <v>2</v>
      </c>
      <c r="K29" s="116">
        <v>4</v>
      </c>
      <c r="L29" s="116">
        <v>1</v>
      </c>
      <c r="M29" s="116">
        <v>0</v>
      </c>
      <c r="N29" s="117">
        <v>18</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2"/>
  <sheetViews>
    <sheetView showGridLines="0" showRowColHeaders="0" tabSelected="1" zoomScale="90" zoomScaleNormal="90" workbookViewId="0">
      <selection activeCell="A79" sqref="A79"/>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2021</v>
      </c>
      <c r="G4" s="34"/>
      <c r="H4" s="33"/>
      <c r="I4" s="33"/>
      <c r="J4" s="33"/>
    </row>
    <row r="5" spans="1:14" ht="15.75" thickBot="1" x14ac:dyDescent="0.25">
      <c r="A5" s="56" t="s">
        <v>105</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26907</v>
      </c>
      <c r="F6" s="54">
        <v>0</v>
      </c>
      <c r="G6" s="54">
        <v>0</v>
      </c>
      <c r="H6" s="54">
        <v>0</v>
      </c>
      <c r="I6" s="54">
        <v>0</v>
      </c>
      <c r="J6" s="54">
        <v>5250</v>
      </c>
      <c r="K6" s="54">
        <v>12155</v>
      </c>
      <c r="L6" s="54">
        <v>0</v>
      </c>
      <c r="M6" s="54">
        <v>0</v>
      </c>
      <c r="N6" s="55">
        <v>44312</v>
      </c>
    </row>
    <row r="7" spans="1:14" x14ac:dyDescent="0.2">
      <c r="A7" s="93" t="s">
        <v>3</v>
      </c>
      <c r="B7" s="96">
        <v>0</v>
      </c>
      <c r="C7" s="96">
        <v>0</v>
      </c>
      <c r="D7" s="96">
        <v>0</v>
      </c>
      <c r="E7" s="96">
        <v>11770</v>
      </c>
      <c r="F7" s="96">
        <v>0</v>
      </c>
      <c r="G7" s="96">
        <v>0</v>
      </c>
      <c r="H7" s="96">
        <v>0</v>
      </c>
      <c r="I7" s="96">
        <v>0</v>
      </c>
      <c r="J7" s="96">
        <v>0</v>
      </c>
      <c r="K7" s="96">
        <v>12155</v>
      </c>
      <c r="L7" s="96">
        <v>0</v>
      </c>
      <c r="M7" s="96">
        <v>0</v>
      </c>
      <c r="N7" s="97">
        <v>23925</v>
      </c>
    </row>
    <row r="8" spans="1:14" x14ac:dyDescent="0.2">
      <c r="A8" s="92" t="s">
        <v>67</v>
      </c>
      <c r="B8" s="94">
        <v>0</v>
      </c>
      <c r="C8" s="94">
        <v>0</v>
      </c>
      <c r="D8" s="94">
        <v>0</v>
      </c>
      <c r="E8" s="94">
        <v>15137</v>
      </c>
      <c r="F8" s="94">
        <v>0</v>
      </c>
      <c r="G8" s="94">
        <v>0</v>
      </c>
      <c r="H8" s="94">
        <v>0</v>
      </c>
      <c r="I8" s="94">
        <v>0</v>
      </c>
      <c r="J8" s="94">
        <v>5250</v>
      </c>
      <c r="K8" s="94">
        <v>0</v>
      </c>
      <c r="L8" s="94">
        <v>0</v>
      </c>
      <c r="M8" s="94">
        <v>0</v>
      </c>
      <c r="N8" s="95">
        <v>20387</v>
      </c>
    </row>
    <row r="9" spans="1:14" x14ac:dyDescent="0.2">
      <c r="A9" s="32" t="s">
        <v>4</v>
      </c>
      <c r="B9" s="42">
        <v>1985</v>
      </c>
      <c r="C9" s="42">
        <v>1783</v>
      </c>
      <c r="D9" s="42">
        <v>2534</v>
      </c>
      <c r="E9" s="42">
        <v>6292</v>
      </c>
      <c r="F9" s="42">
        <v>7348</v>
      </c>
      <c r="G9" s="42">
        <v>6975</v>
      </c>
      <c r="H9" s="42">
        <v>6072</v>
      </c>
      <c r="I9" s="42">
        <v>4172</v>
      </c>
      <c r="J9" s="42">
        <v>3682</v>
      </c>
      <c r="K9" s="42">
        <v>4774</v>
      </c>
      <c r="L9" s="42">
        <v>2295</v>
      </c>
      <c r="M9" s="42">
        <v>297</v>
      </c>
      <c r="N9" s="43">
        <v>48209</v>
      </c>
    </row>
    <row r="10" spans="1:14" x14ac:dyDescent="0.2">
      <c r="A10" s="46" t="s">
        <v>76</v>
      </c>
      <c r="B10" s="99">
        <v>-1985</v>
      </c>
      <c r="C10" s="99">
        <v>-1783</v>
      </c>
      <c r="D10" s="99">
        <v>-2534</v>
      </c>
      <c r="E10" s="99">
        <v>20615</v>
      </c>
      <c r="F10" s="99">
        <v>-7348</v>
      </c>
      <c r="G10" s="99">
        <v>-6975</v>
      </c>
      <c r="H10" s="99">
        <v>-6072</v>
      </c>
      <c r="I10" s="99">
        <v>-4172</v>
      </c>
      <c r="J10" s="99">
        <v>1568</v>
      </c>
      <c r="K10" s="99">
        <v>7381</v>
      </c>
      <c r="L10" s="99">
        <v>-2295</v>
      </c>
      <c r="M10" s="99">
        <v>-297</v>
      </c>
      <c r="N10" s="98">
        <v>-3897</v>
      </c>
    </row>
    <row r="11" spans="1:14" x14ac:dyDescent="0.2">
      <c r="A11" s="107" t="s">
        <v>55</v>
      </c>
      <c r="B11" s="89">
        <v>10608</v>
      </c>
      <c r="C11" s="89">
        <v>9532</v>
      </c>
      <c r="D11" s="89">
        <v>14403</v>
      </c>
      <c r="E11" s="89">
        <v>36478</v>
      </c>
      <c r="F11" s="89">
        <v>42597</v>
      </c>
      <c r="G11" s="89">
        <v>43233</v>
      </c>
      <c r="H11" s="89">
        <v>37634</v>
      </c>
      <c r="I11" s="89">
        <v>28880</v>
      </c>
      <c r="J11" s="89">
        <v>25493</v>
      </c>
      <c r="K11" s="89">
        <v>34693</v>
      </c>
      <c r="L11" s="89">
        <v>17175</v>
      </c>
      <c r="M11" s="89">
        <v>2274</v>
      </c>
      <c r="N11" s="103">
        <v>303000</v>
      </c>
    </row>
    <row r="12" spans="1:14" x14ac:dyDescent="0.2">
      <c r="A12" s="46" t="s">
        <v>5</v>
      </c>
      <c r="B12" s="86">
        <v>0</v>
      </c>
      <c r="C12" s="86">
        <v>0</v>
      </c>
      <c r="D12" s="86">
        <v>0</v>
      </c>
      <c r="E12" s="86">
        <v>4.28</v>
      </c>
      <c r="F12" s="86">
        <v>0</v>
      </c>
      <c r="G12" s="86">
        <v>0</v>
      </c>
      <c r="H12" s="86">
        <v>0</v>
      </c>
      <c r="I12" s="86">
        <v>0</v>
      </c>
      <c r="J12" s="86">
        <v>1.43</v>
      </c>
      <c r="K12" s="86">
        <v>2.5499999999999998</v>
      </c>
      <c r="L12" s="86">
        <v>0</v>
      </c>
      <c r="M12" s="86">
        <v>0</v>
      </c>
      <c r="N12" s="87">
        <v>0.91916447136426804</v>
      </c>
    </row>
    <row r="13" spans="1:14" x14ac:dyDescent="0.2">
      <c r="A13" s="107" t="s">
        <v>6</v>
      </c>
      <c r="B13" s="112">
        <v>0</v>
      </c>
      <c r="C13" s="112">
        <v>4150</v>
      </c>
      <c r="D13" s="112">
        <v>0</v>
      </c>
      <c r="E13" s="112">
        <v>30604</v>
      </c>
      <c r="F13" s="112">
        <v>23750</v>
      </c>
      <c r="G13" s="112">
        <v>15439</v>
      </c>
      <c r="H13" s="112">
        <v>18950</v>
      </c>
      <c r="I13" s="112">
        <v>11100</v>
      </c>
      <c r="J13" s="112">
        <v>16050</v>
      </c>
      <c r="K13" s="112">
        <v>28430</v>
      </c>
      <c r="L13" s="112">
        <v>5504</v>
      </c>
      <c r="M13" s="112">
        <v>0</v>
      </c>
      <c r="N13" s="113">
        <v>153977</v>
      </c>
    </row>
    <row r="14" spans="1:14" x14ac:dyDescent="0.2">
      <c r="A14" s="46" t="s">
        <v>7</v>
      </c>
      <c r="B14" s="58">
        <v>0</v>
      </c>
      <c r="C14" s="58">
        <v>4150</v>
      </c>
      <c r="D14" s="58">
        <v>0</v>
      </c>
      <c r="E14" s="58">
        <v>3697</v>
      </c>
      <c r="F14" s="58">
        <v>23750</v>
      </c>
      <c r="G14" s="58">
        <v>15439</v>
      </c>
      <c r="H14" s="58">
        <v>18950</v>
      </c>
      <c r="I14" s="58">
        <v>11100</v>
      </c>
      <c r="J14" s="58">
        <v>10800</v>
      </c>
      <c r="K14" s="58">
        <v>16275</v>
      </c>
      <c r="L14" s="58">
        <v>5504</v>
      </c>
      <c r="M14" s="58">
        <v>0</v>
      </c>
      <c r="N14" s="57">
        <v>109665</v>
      </c>
    </row>
    <row r="15" spans="1:14" x14ac:dyDescent="0.2">
      <c r="A15" s="107" t="s">
        <v>8</v>
      </c>
      <c r="B15" s="110">
        <v>0</v>
      </c>
      <c r="C15" s="110">
        <v>0</v>
      </c>
      <c r="D15" s="110">
        <v>0</v>
      </c>
      <c r="E15" s="110">
        <v>0.88</v>
      </c>
      <c r="F15" s="110">
        <v>0</v>
      </c>
      <c r="G15" s="110">
        <v>0</v>
      </c>
      <c r="H15" s="110">
        <v>0</v>
      </c>
      <c r="I15" s="110">
        <v>0</v>
      </c>
      <c r="J15" s="110">
        <v>0.33</v>
      </c>
      <c r="K15" s="110">
        <v>0.43</v>
      </c>
      <c r="L15" s="110">
        <v>0</v>
      </c>
      <c r="M15" s="110">
        <v>0</v>
      </c>
      <c r="N15" s="111">
        <v>0.28778324035407887</v>
      </c>
    </row>
    <row r="16" spans="1:14" ht="13.5" thickBot="1" x14ac:dyDescent="0.25">
      <c r="A16" s="109" t="s">
        <v>9</v>
      </c>
      <c r="B16" s="116">
        <v>0</v>
      </c>
      <c r="C16" s="116">
        <v>0</v>
      </c>
      <c r="D16" s="116">
        <v>0</v>
      </c>
      <c r="E16" s="116">
        <v>0</v>
      </c>
      <c r="F16" s="116">
        <v>13775</v>
      </c>
      <c r="G16" s="116">
        <v>14000</v>
      </c>
      <c r="H16" s="116">
        <v>3440</v>
      </c>
      <c r="I16" s="116">
        <v>1080</v>
      </c>
      <c r="J16" s="116">
        <v>12424</v>
      </c>
      <c r="K16" s="116">
        <v>8535</v>
      </c>
      <c r="L16" s="116">
        <v>17153</v>
      </c>
      <c r="M16" s="116">
        <v>0</v>
      </c>
      <c r="N16" s="117">
        <v>70407</v>
      </c>
    </row>
    <row r="17" spans="1:14" ht="13.5" thickTop="1" x14ac:dyDescent="0.2"/>
    <row r="18" spans="1:14" ht="15.75" thickBot="1" x14ac:dyDescent="0.25">
      <c r="A18" s="56" t="s">
        <v>106</v>
      </c>
      <c r="B18" s="30"/>
      <c r="C18" s="30"/>
      <c r="D18" s="30"/>
      <c r="E18" s="30"/>
      <c r="F18" s="44"/>
      <c r="G18" s="44"/>
    </row>
    <row r="19" spans="1:14" ht="13.5" thickTop="1" x14ac:dyDescent="0.2">
      <c r="A19" s="50" t="s">
        <v>66</v>
      </c>
      <c r="B19" s="54">
        <v>0</v>
      </c>
      <c r="C19" s="54">
        <v>0</v>
      </c>
      <c r="D19" s="54">
        <v>0</v>
      </c>
      <c r="E19" s="54">
        <v>2</v>
      </c>
      <c r="F19" s="54">
        <v>0</v>
      </c>
      <c r="G19" s="54">
        <v>0</v>
      </c>
      <c r="H19" s="54">
        <v>0</v>
      </c>
      <c r="I19" s="54">
        <v>0</v>
      </c>
      <c r="J19" s="54">
        <v>1</v>
      </c>
      <c r="K19" s="54">
        <v>1</v>
      </c>
      <c r="L19" s="54">
        <v>0</v>
      </c>
      <c r="M19" s="54">
        <v>0</v>
      </c>
      <c r="N19" s="55">
        <v>4</v>
      </c>
    </row>
    <row r="20" spans="1:14" x14ac:dyDescent="0.2">
      <c r="A20" s="93" t="s">
        <v>56</v>
      </c>
      <c r="B20" s="96">
        <v>0</v>
      </c>
      <c r="C20" s="96">
        <v>0</v>
      </c>
      <c r="D20" s="96">
        <v>0</v>
      </c>
      <c r="E20" s="96">
        <v>1</v>
      </c>
      <c r="F20" s="96">
        <v>0</v>
      </c>
      <c r="G20" s="96">
        <v>0</v>
      </c>
      <c r="H20" s="96">
        <v>0</v>
      </c>
      <c r="I20" s="96">
        <v>0</v>
      </c>
      <c r="J20" s="96">
        <v>0</v>
      </c>
      <c r="K20" s="96">
        <v>1</v>
      </c>
      <c r="L20" s="96">
        <v>0</v>
      </c>
      <c r="M20" s="96">
        <v>0</v>
      </c>
      <c r="N20" s="97">
        <v>2</v>
      </c>
    </row>
    <row r="21" spans="1:14" x14ac:dyDescent="0.2">
      <c r="A21" s="92" t="s">
        <v>68</v>
      </c>
      <c r="B21" s="94">
        <v>0</v>
      </c>
      <c r="C21" s="94">
        <v>0</v>
      </c>
      <c r="D21" s="94">
        <v>0</v>
      </c>
      <c r="E21" s="94">
        <v>1</v>
      </c>
      <c r="F21" s="94">
        <v>0</v>
      </c>
      <c r="G21" s="94">
        <v>0</v>
      </c>
      <c r="H21" s="94">
        <v>0</v>
      </c>
      <c r="I21" s="94">
        <v>0</v>
      </c>
      <c r="J21" s="94">
        <v>1</v>
      </c>
      <c r="K21" s="94">
        <v>0</v>
      </c>
      <c r="L21" s="94">
        <v>0</v>
      </c>
      <c r="M21" s="94">
        <v>0</v>
      </c>
      <c r="N21" s="95">
        <v>2</v>
      </c>
    </row>
    <row r="22" spans="1:14" x14ac:dyDescent="0.2">
      <c r="A22" s="32" t="s">
        <v>4</v>
      </c>
      <c r="B22" s="42">
        <v>0</v>
      </c>
      <c r="C22" s="42">
        <v>0</v>
      </c>
      <c r="D22" s="42">
        <v>0</v>
      </c>
      <c r="E22" s="42">
        <v>0</v>
      </c>
      <c r="F22" s="42">
        <v>1</v>
      </c>
      <c r="G22" s="42">
        <v>1</v>
      </c>
      <c r="H22" s="42">
        <v>0</v>
      </c>
      <c r="I22" s="42">
        <v>0</v>
      </c>
      <c r="J22" s="42">
        <v>1</v>
      </c>
      <c r="K22" s="42">
        <v>1</v>
      </c>
      <c r="L22" s="42">
        <v>0</v>
      </c>
      <c r="M22" s="42">
        <v>0</v>
      </c>
      <c r="N22" s="43">
        <v>4</v>
      </c>
    </row>
    <row r="23" spans="1:14" x14ac:dyDescent="0.2">
      <c r="A23" s="46" t="s">
        <v>76</v>
      </c>
      <c r="B23" s="99">
        <v>0</v>
      </c>
      <c r="C23" s="99">
        <v>0</v>
      </c>
      <c r="D23" s="99">
        <v>0</v>
      </c>
      <c r="E23" s="99">
        <v>2</v>
      </c>
      <c r="F23" s="99">
        <v>-1</v>
      </c>
      <c r="G23" s="99">
        <v>-1</v>
      </c>
      <c r="H23" s="99">
        <v>0</v>
      </c>
      <c r="I23" s="99">
        <v>0</v>
      </c>
      <c r="J23" s="99">
        <v>0</v>
      </c>
      <c r="K23" s="99">
        <v>0</v>
      </c>
      <c r="L23" s="99">
        <v>0</v>
      </c>
      <c r="M23" s="99">
        <v>0</v>
      </c>
      <c r="N23" s="98">
        <v>0</v>
      </c>
    </row>
    <row r="24" spans="1:14" x14ac:dyDescent="0.2">
      <c r="A24" s="107" t="s">
        <v>55</v>
      </c>
      <c r="B24" s="89">
        <v>8</v>
      </c>
      <c r="C24" s="89">
        <v>10</v>
      </c>
      <c r="D24" s="89">
        <v>15</v>
      </c>
      <c r="E24" s="89">
        <v>21</v>
      </c>
      <c r="F24" s="89">
        <v>31</v>
      </c>
      <c r="G24" s="89">
        <v>31</v>
      </c>
      <c r="H24" s="89">
        <v>21</v>
      </c>
      <c r="I24" s="89">
        <v>13</v>
      </c>
      <c r="J24" s="89">
        <v>30</v>
      </c>
      <c r="K24" s="89">
        <v>29</v>
      </c>
      <c r="L24" s="89">
        <v>15</v>
      </c>
      <c r="M24" s="89">
        <v>4</v>
      </c>
      <c r="N24" s="103">
        <v>228</v>
      </c>
    </row>
    <row r="25" spans="1:14" x14ac:dyDescent="0.2">
      <c r="A25" s="46" t="s">
        <v>5</v>
      </c>
      <c r="B25" s="86">
        <v>0</v>
      </c>
      <c r="C25" s="86">
        <v>0</v>
      </c>
      <c r="D25" s="86">
        <v>0</v>
      </c>
      <c r="E25" s="86">
        <v>2</v>
      </c>
      <c r="F25" s="86">
        <v>0</v>
      </c>
      <c r="G25" s="86">
        <v>0</v>
      </c>
      <c r="H25" s="86">
        <v>0</v>
      </c>
      <c r="I25" s="86">
        <v>0</v>
      </c>
      <c r="J25" s="86">
        <v>1</v>
      </c>
      <c r="K25" s="86">
        <v>1</v>
      </c>
      <c r="L25" s="86">
        <v>0</v>
      </c>
      <c r="M25" s="86">
        <v>0</v>
      </c>
      <c r="N25" s="87">
        <v>1</v>
      </c>
    </row>
    <row r="26" spans="1:14" x14ac:dyDescent="0.2">
      <c r="A26" s="107" t="s">
        <v>57</v>
      </c>
      <c r="B26" s="112">
        <v>0</v>
      </c>
      <c r="C26" s="112">
        <v>1</v>
      </c>
      <c r="D26" s="112">
        <v>0</v>
      </c>
      <c r="E26" s="112">
        <v>3</v>
      </c>
      <c r="F26" s="112">
        <v>1</v>
      </c>
      <c r="G26" s="112">
        <v>1</v>
      </c>
      <c r="H26" s="112">
        <v>2</v>
      </c>
      <c r="I26" s="112">
        <v>1</v>
      </c>
      <c r="J26" s="112">
        <v>2</v>
      </c>
      <c r="K26" s="112">
        <v>2</v>
      </c>
      <c r="L26" s="112">
        <v>1</v>
      </c>
      <c r="M26" s="112">
        <v>0</v>
      </c>
      <c r="N26" s="113">
        <v>14</v>
      </c>
    </row>
    <row r="27" spans="1:14" x14ac:dyDescent="0.2">
      <c r="A27" s="46" t="s">
        <v>58</v>
      </c>
      <c r="B27" s="58">
        <v>0</v>
      </c>
      <c r="C27" s="58">
        <v>1</v>
      </c>
      <c r="D27" s="58">
        <v>0</v>
      </c>
      <c r="E27" s="58">
        <v>1</v>
      </c>
      <c r="F27" s="58">
        <v>1</v>
      </c>
      <c r="G27" s="58">
        <v>1</v>
      </c>
      <c r="H27" s="58">
        <v>2</v>
      </c>
      <c r="I27" s="58">
        <v>1</v>
      </c>
      <c r="J27" s="58">
        <v>1</v>
      </c>
      <c r="K27" s="58">
        <v>1</v>
      </c>
      <c r="L27" s="58">
        <v>1</v>
      </c>
      <c r="M27" s="58">
        <v>0</v>
      </c>
      <c r="N27" s="57">
        <v>10</v>
      </c>
    </row>
    <row r="28" spans="1:14" x14ac:dyDescent="0.2">
      <c r="A28" s="107" t="s">
        <v>8</v>
      </c>
      <c r="B28" s="110">
        <v>0</v>
      </c>
      <c r="C28" s="110">
        <v>0</v>
      </c>
      <c r="D28" s="110">
        <v>0</v>
      </c>
      <c r="E28" s="110">
        <v>0.33</v>
      </c>
      <c r="F28" s="110">
        <v>0</v>
      </c>
      <c r="G28" s="110">
        <v>0</v>
      </c>
      <c r="H28" s="110">
        <v>0</v>
      </c>
      <c r="I28" s="110">
        <v>0</v>
      </c>
      <c r="J28" s="110">
        <v>0</v>
      </c>
      <c r="K28" s="110">
        <v>0.5</v>
      </c>
      <c r="L28" s="110">
        <v>0</v>
      </c>
      <c r="M28" s="110">
        <v>0</v>
      </c>
      <c r="N28" s="111">
        <v>0.2857142857142857</v>
      </c>
    </row>
    <row r="29" spans="1:14" ht="13.5" thickBot="1" x14ac:dyDescent="0.25">
      <c r="A29" s="109" t="s">
        <v>59</v>
      </c>
      <c r="B29" s="116">
        <v>0</v>
      </c>
      <c r="C29" s="116">
        <v>0</v>
      </c>
      <c r="D29" s="116">
        <v>0</v>
      </c>
      <c r="E29" s="116">
        <v>0</v>
      </c>
      <c r="F29" s="116">
        <v>1</v>
      </c>
      <c r="G29" s="116">
        <v>1</v>
      </c>
      <c r="H29" s="116">
        <v>1</v>
      </c>
      <c r="I29" s="116">
        <v>1</v>
      </c>
      <c r="J29" s="116">
        <v>1</v>
      </c>
      <c r="K29" s="116">
        <v>1</v>
      </c>
      <c r="L29" s="116">
        <v>1</v>
      </c>
      <c r="M29" s="116">
        <v>0</v>
      </c>
      <c r="N29" s="117">
        <v>7</v>
      </c>
    </row>
    <row r="30" spans="1:14" ht="13.5" thickTop="1" x14ac:dyDescent="0.2"/>
    <row r="33" spans="1:1" x14ac:dyDescent="0.2">
      <c r="A33" s="25"/>
    </row>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TAP Report (1)</vt:lpstr>
      <vt:lpstr>Table of Contents (2)</vt:lpstr>
      <vt:lpstr>8 Year Pace (3)</vt:lpstr>
      <vt:lpstr>2016 Pace (4)</vt:lpstr>
      <vt:lpstr>2017 Pace (5)</vt:lpstr>
      <vt:lpstr>2018 Pace (6)</vt:lpstr>
      <vt:lpstr>2019 Pace (7)</vt:lpstr>
      <vt:lpstr>2020 Pace (8)</vt:lpstr>
      <vt:lpstr>2021 Pace (9)</vt:lpstr>
      <vt:lpstr>2022 Pace (10)</vt:lpstr>
      <vt:lpstr>2023 Pace (11)</vt:lpstr>
      <vt:lpstr>8 YR Demand (12)</vt:lpstr>
      <vt:lpstr>8 YR CC (13)</vt:lpstr>
      <vt:lpstr>8 Year TAP Method Pace (14)</vt:lpstr>
      <vt:lpstr>Glossary (15)</vt:lpstr>
      <vt:lpstr>'2016 Pace (4)'!Print_Area</vt:lpstr>
      <vt:lpstr>'2017 Pace (5)'!Print_Area</vt:lpstr>
      <vt:lpstr>'2018 Pace (6)'!Print_Area</vt:lpstr>
      <vt:lpstr>'2019 Pace (7)'!Print_Area</vt:lpstr>
      <vt:lpstr>'2020 Pace (8)'!Print_Area</vt:lpstr>
      <vt:lpstr>'2021 Pace (9)'!Print_Area</vt:lpstr>
      <vt:lpstr>'2022 Pace (10)'!Print_Area</vt:lpstr>
      <vt:lpstr>'2023 Pace (11)'!Print_Area</vt:lpstr>
      <vt:lpstr>'8 Year Pace (3)'!Print_Area</vt:lpstr>
      <vt:lpstr>'8 Year TAP Method Pace (14)'!Print_Area</vt:lpstr>
      <vt:lpstr>'8 YR CC (13)'!Print_Area</vt:lpstr>
      <vt:lpstr>'8 YR Demand (12)'!Print_Area</vt:lpstr>
      <vt:lpstr>'Glossary (15)'!Print_Area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Eastman</dc:creator>
  <cp:lastModifiedBy>Ann</cp:lastModifiedBy>
  <cp:lastPrinted>2011-01-07T17:44:47Z</cp:lastPrinted>
  <dcterms:created xsi:type="dcterms:W3CDTF">2007-01-28T12:16:57Z</dcterms:created>
  <dcterms:modified xsi:type="dcterms:W3CDTF">2016-03-03T20:05:44Z</dcterms:modified>
</cp:coreProperties>
</file>