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0" yWindow="0" windowWidth="16860" windowHeight="7395"/>
  </bookViews>
  <sheets>
    <sheet name="TAP Report (1)" sheetId="30" r:id="rId1"/>
    <sheet name="Table of Contents (2)" sheetId="15" r:id="rId2"/>
    <sheet name="8 Year Pace (3)" sheetId="44" r:id="rId3"/>
    <sheet name="2016 Pace (4)" sheetId="32" r:id="rId4"/>
    <sheet name="2017 Pace (5)" sheetId="33" r:id="rId5"/>
    <sheet name="2018 Pace (6)" sheetId="34" r:id="rId6"/>
    <sheet name="2019 Pace (7)" sheetId="35" r:id="rId7"/>
    <sheet name="2020 Pace (8)" sheetId="36" r:id="rId8"/>
    <sheet name="2021 Pace (9)" sheetId="37" r:id="rId9"/>
    <sheet name="2022 Pace (10)" sheetId="38" r:id="rId10"/>
    <sheet name="2023 Pace (11)" sheetId="39" r:id="rId11"/>
    <sheet name="8 YR Demand (12)" sheetId="42" r:id="rId12"/>
    <sheet name="8 YR CC (13)" sheetId="43" r:id="rId13"/>
    <sheet name="8 Year TAP Method Pace (14)" sheetId="31" r:id="rId14"/>
    <sheet name="Glossary (15)" sheetId="40" r:id="rId15"/>
  </sheets>
  <externalReferences>
    <externalReference r:id="rId16"/>
    <externalReference r:id="rId17"/>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'2016 Pace (4)'!$A$2:$N$51</definedName>
    <definedName name="_xlnm.Print_Area" localSheetId="4">'2017 Pace (5)'!$A$2:$N$51</definedName>
    <definedName name="_xlnm.Print_Area" localSheetId="5">'2018 Pace (6)'!$A$2:$N$51</definedName>
    <definedName name="_xlnm.Print_Area" localSheetId="6">'2019 Pace (7)'!$A$2:$N$51</definedName>
    <definedName name="_xlnm.Print_Area" localSheetId="7">'2020 Pace (8)'!$A$2:$N$51</definedName>
    <definedName name="_xlnm.Print_Area" localSheetId="8">'2021 Pace (9)'!$A$2:$N$51</definedName>
    <definedName name="_xlnm.Print_Area" localSheetId="9">'2022 Pace (10)'!$A$2:$N$51</definedName>
    <definedName name="_xlnm.Print_Area" localSheetId="10">'2023 Pace (11)'!$A$2:$N$51</definedName>
    <definedName name="_xlnm.Print_Area" localSheetId="2">'8 Year Pace (3)'!$A$2:$K$50</definedName>
    <definedName name="_xlnm.Print_Area" localSheetId="13">'8 Year TAP Method Pace (14)'!$A$2:$K$50</definedName>
    <definedName name="_xlnm.Print_Area" localSheetId="12">'8 YR CC (13)'!$A$1:$K$51</definedName>
    <definedName name="_xlnm.Print_Area" localSheetId="11">'8 YR Demand (12)'!$A$1:$K$51</definedName>
    <definedName name="_xlnm.Print_Area" localSheetId="14">'Glossary (15)'!$A$1:$B$25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F12" i="31" l="1"/>
  <c r="B8" i="44"/>
  <c r="B8" i="42"/>
  <c r="B16" i="42"/>
  <c r="B6" i="44"/>
  <c r="B7" i="44"/>
  <c r="B16" i="44"/>
  <c r="C16" i="42"/>
  <c r="D16" i="42"/>
  <c r="D16" i="44"/>
  <c r="E16" i="42"/>
  <c r="F16" i="44"/>
  <c r="H16" i="42"/>
  <c r="H16" i="44"/>
  <c r="I16" i="44"/>
  <c r="B12" i="31"/>
  <c r="I23" i="44"/>
  <c r="I23" i="42" s="1"/>
  <c r="H23" i="44"/>
  <c r="H23" i="42"/>
  <c r="G23" i="44"/>
  <c r="G23" i="42" s="1"/>
  <c r="F23" i="44"/>
  <c r="F23" i="42"/>
  <c r="E23" i="44"/>
  <c r="E23" i="42" s="1"/>
  <c r="D23" i="44"/>
  <c r="D23" i="42"/>
  <c r="C23" i="44"/>
  <c r="C23" i="42" s="1"/>
  <c r="B23" i="44"/>
  <c r="B23" i="42" s="1"/>
  <c r="I10" i="44"/>
  <c r="I10" i="42"/>
  <c r="H10" i="44"/>
  <c r="H10" i="42" s="1"/>
  <c r="G10" i="44"/>
  <c r="G10" i="42" s="1"/>
  <c r="F10" i="44"/>
  <c r="F10" i="42" s="1"/>
  <c r="E10" i="44"/>
  <c r="E10" i="42"/>
  <c r="D10" i="44"/>
  <c r="D10" i="42" s="1"/>
  <c r="C10" i="44"/>
  <c r="C10" i="42"/>
  <c r="B10" i="44"/>
  <c r="B10" i="42"/>
  <c r="D28" i="31"/>
  <c r="E28" i="31"/>
  <c r="F28" i="31"/>
  <c r="G28" i="31"/>
  <c r="H28" i="31"/>
  <c r="I28" i="31"/>
  <c r="C28" i="31"/>
  <c r="B28" i="31"/>
  <c r="E25" i="31"/>
  <c r="F25" i="31"/>
  <c r="G25" i="31"/>
  <c r="D25" i="31"/>
  <c r="C25" i="31"/>
  <c r="B25" i="31"/>
  <c r="D15" i="31"/>
  <c r="E15" i="31"/>
  <c r="F15" i="31"/>
  <c r="G15" i="31"/>
  <c r="H15" i="31"/>
  <c r="I15" i="31"/>
  <c r="C15" i="31"/>
  <c r="B15" i="31"/>
  <c r="G12" i="31"/>
  <c r="H12" i="31"/>
  <c r="I12" i="31"/>
  <c r="E12" i="31"/>
  <c r="D12" i="31"/>
  <c r="C12" i="31"/>
  <c r="I25" i="42"/>
  <c r="H25" i="42"/>
  <c r="G25" i="42"/>
  <c r="F25" i="44"/>
  <c r="E25" i="42"/>
  <c r="D25" i="44"/>
  <c r="C25" i="44"/>
  <c r="I12" i="42"/>
  <c r="H12" i="42"/>
  <c r="G12" i="44"/>
  <c r="F12" i="44"/>
  <c r="D12" i="44"/>
  <c r="D12" i="42"/>
  <c r="C12" i="44"/>
  <c r="B25" i="42"/>
  <c r="B12" i="44"/>
  <c r="I29" i="44"/>
  <c r="H29" i="44"/>
  <c r="G29" i="44"/>
  <c r="F29" i="44"/>
  <c r="E29" i="44"/>
  <c r="D29" i="44"/>
  <c r="J29" i="44" s="1"/>
  <c r="C29" i="44"/>
  <c r="B29" i="44"/>
  <c r="I28" i="44"/>
  <c r="H28" i="44"/>
  <c r="G28" i="44"/>
  <c r="F28" i="44"/>
  <c r="E28" i="44"/>
  <c r="D28" i="44"/>
  <c r="C28" i="44"/>
  <c r="B28" i="44"/>
  <c r="I27" i="44"/>
  <c r="H27" i="44"/>
  <c r="G27" i="44"/>
  <c r="F27" i="44"/>
  <c r="E27" i="44"/>
  <c r="D27" i="44"/>
  <c r="C27" i="44"/>
  <c r="B27" i="44"/>
  <c r="I26" i="44"/>
  <c r="H26" i="44"/>
  <c r="G26" i="44"/>
  <c r="F26" i="44"/>
  <c r="E26" i="44"/>
  <c r="D26" i="44"/>
  <c r="C26" i="44"/>
  <c r="B26" i="44"/>
  <c r="I24" i="44"/>
  <c r="H24" i="44"/>
  <c r="G24" i="44"/>
  <c r="F24" i="44"/>
  <c r="E24" i="44"/>
  <c r="D24" i="44"/>
  <c r="C24" i="44"/>
  <c r="B24" i="44"/>
  <c r="I22" i="44"/>
  <c r="H22" i="44"/>
  <c r="G22" i="44"/>
  <c r="F22" i="44"/>
  <c r="E22" i="44"/>
  <c r="D22" i="44"/>
  <c r="C22" i="44"/>
  <c r="B22" i="44"/>
  <c r="I21" i="44"/>
  <c r="H21" i="44"/>
  <c r="G21" i="44"/>
  <c r="F21" i="44"/>
  <c r="E21" i="44"/>
  <c r="D21" i="44"/>
  <c r="C21" i="44"/>
  <c r="B21" i="44"/>
  <c r="I20" i="44"/>
  <c r="H20" i="44"/>
  <c r="G20" i="44"/>
  <c r="F20" i="44"/>
  <c r="E20" i="44"/>
  <c r="D20" i="44"/>
  <c r="C20" i="44"/>
  <c r="B20" i="44"/>
  <c r="I19" i="44"/>
  <c r="H19" i="44"/>
  <c r="G19" i="44"/>
  <c r="F19" i="44"/>
  <c r="E19" i="44"/>
  <c r="D19" i="44"/>
  <c r="C19" i="44"/>
  <c r="B19" i="44"/>
  <c r="G16" i="44"/>
  <c r="C16" i="44"/>
  <c r="I15" i="44"/>
  <c r="H15" i="44"/>
  <c r="G15" i="44"/>
  <c r="F15" i="44"/>
  <c r="E15" i="44"/>
  <c r="D15" i="44"/>
  <c r="C15" i="44"/>
  <c r="B15" i="44"/>
  <c r="I14" i="44"/>
  <c r="H14" i="44"/>
  <c r="G14" i="44"/>
  <c r="F14" i="44"/>
  <c r="E14" i="44"/>
  <c r="D14" i="44"/>
  <c r="C14" i="44"/>
  <c r="B14" i="44"/>
  <c r="I13" i="44"/>
  <c r="H13" i="44"/>
  <c r="G13" i="44"/>
  <c r="F13" i="44"/>
  <c r="E13" i="44"/>
  <c r="D13" i="44"/>
  <c r="C13" i="44"/>
  <c r="B13" i="44"/>
  <c r="I12" i="44"/>
  <c r="E12" i="44"/>
  <c r="I11" i="44"/>
  <c r="H11" i="44"/>
  <c r="G11" i="44"/>
  <c r="F11" i="44"/>
  <c r="E11" i="44"/>
  <c r="D11" i="44"/>
  <c r="C11" i="44"/>
  <c r="B11" i="44"/>
  <c r="I9" i="44"/>
  <c r="H9" i="44"/>
  <c r="G9" i="44"/>
  <c r="F9" i="44"/>
  <c r="E9" i="44"/>
  <c r="D9" i="44"/>
  <c r="C9" i="44"/>
  <c r="B9" i="44"/>
  <c r="I8" i="44"/>
  <c r="H8" i="44"/>
  <c r="G8" i="44"/>
  <c r="F8" i="44"/>
  <c r="E8" i="44"/>
  <c r="D8" i="44"/>
  <c r="C8" i="44"/>
  <c r="I7" i="44"/>
  <c r="H7" i="44"/>
  <c r="G7" i="44"/>
  <c r="F7" i="44"/>
  <c r="E7" i="44"/>
  <c r="D7" i="44"/>
  <c r="C7" i="44"/>
  <c r="I6" i="44"/>
  <c r="H6" i="44"/>
  <c r="G6" i="44"/>
  <c r="F6" i="44"/>
  <c r="E6" i="44"/>
  <c r="D6" i="44"/>
  <c r="C6" i="44"/>
  <c r="B7" i="42"/>
  <c r="C7" i="42"/>
  <c r="D7" i="42"/>
  <c r="E7" i="42"/>
  <c r="F7" i="42"/>
  <c r="G7" i="42"/>
  <c r="H7" i="42"/>
  <c r="I7" i="42"/>
  <c r="C8" i="42"/>
  <c r="D8" i="42"/>
  <c r="E8" i="42"/>
  <c r="F8" i="42"/>
  <c r="G8" i="42"/>
  <c r="H8" i="42"/>
  <c r="I8" i="42"/>
  <c r="I20" i="42"/>
  <c r="I21" i="42"/>
  <c r="H20" i="42"/>
  <c r="H21" i="42"/>
  <c r="G20" i="42"/>
  <c r="G21" i="42"/>
  <c r="F20" i="42"/>
  <c r="F21" i="42"/>
  <c r="E20" i="42"/>
  <c r="E21" i="42"/>
  <c r="D20" i="42"/>
  <c r="J20" i="42" s="1"/>
  <c r="D21" i="42"/>
  <c r="C20" i="42"/>
  <c r="C21" i="42"/>
  <c r="B20" i="42"/>
  <c r="B21" i="42"/>
  <c r="J20" i="43"/>
  <c r="J21" i="43"/>
  <c r="J7" i="43"/>
  <c r="J8" i="43"/>
  <c r="J29" i="43"/>
  <c r="J27" i="43"/>
  <c r="J26" i="43"/>
  <c r="J24" i="43"/>
  <c r="J22" i="43"/>
  <c r="J19" i="43"/>
  <c r="J28" i="43"/>
  <c r="J16" i="43"/>
  <c r="J14" i="43"/>
  <c r="J13" i="43"/>
  <c r="J11" i="43"/>
  <c r="J9" i="43"/>
  <c r="J6" i="43"/>
  <c r="J15" i="43" s="1"/>
  <c r="I29" i="42"/>
  <c r="H29" i="42"/>
  <c r="G29" i="42"/>
  <c r="F29" i="42"/>
  <c r="E29" i="42"/>
  <c r="D29" i="42"/>
  <c r="C29" i="42"/>
  <c r="B29" i="42"/>
  <c r="I28" i="42"/>
  <c r="H28" i="42"/>
  <c r="G28" i="42"/>
  <c r="F28" i="42"/>
  <c r="E28" i="42"/>
  <c r="D28" i="42"/>
  <c r="C28" i="42"/>
  <c r="B28" i="42"/>
  <c r="I27" i="42"/>
  <c r="H27" i="42"/>
  <c r="G27" i="42"/>
  <c r="F27" i="42"/>
  <c r="E27" i="42"/>
  <c r="D27" i="42"/>
  <c r="C27" i="42"/>
  <c r="B27" i="42"/>
  <c r="I26" i="42"/>
  <c r="H26" i="42"/>
  <c r="G26" i="42"/>
  <c r="F26" i="42"/>
  <c r="E26" i="42"/>
  <c r="D26" i="42"/>
  <c r="C26" i="42"/>
  <c r="B26" i="42"/>
  <c r="I24" i="42"/>
  <c r="H24" i="42"/>
  <c r="G24" i="42"/>
  <c r="F24" i="42"/>
  <c r="E24" i="42"/>
  <c r="D24" i="42"/>
  <c r="C24" i="42"/>
  <c r="B24" i="42"/>
  <c r="I22" i="42"/>
  <c r="H22" i="42"/>
  <c r="G22" i="42"/>
  <c r="F22" i="42"/>
  <c r="E22" i="42"/>
  <c r="D22" i="42"/>
  <c r="C22" i="42"/>
  <c r="B22" i="42"/>
  <c r="I19" i="42"/>
  <c r="H19" i="42"/>
  <c r="G19" i="42"/>
  <c r="F19" i="42"/>
  <c r="E19" i="42"/>
  <c r="D19" i="42"/>
  <c r="C19" i="42"/>
  <c r="B19" i="42"/>
  <c r="J19" i="42"/>
  <c r="I16" i="42"/>
  <c r="G16" i="42"/>
  <c r="I15" i="42"/>
  <c r="H15" i="42"/>
  <c r="G15" i="42"/>
  <c r="F15" i="42"/>
  <c r="E15" i="42"/>
  <c r="D15" i="42"/>
  <c r="C15" i="42"/>
  <c r="B15" i="42"/>
  <c r="I14" i="42"/>
  <c r="H14" i="42"/>
  <c r="G14" i="42"/>
  <c r="F14" i="42"/>
  <c r="E14" i="42"/>
  <c r="D14" i="42"/>
  <c r="C14" i="42"/>
  <c r="B14" i="42"/>
  <c r="I13" i="42"/>
  <c r="H13" i="42"/>
  <c r="G13" i="42"/>
  <c r="F13" i="42"/>
  <c r="E13" i="42"/>
  <c r="D13" i="42"/>
  <c r="C13" i="42"/>
  <c r="B13" i="42"/>
  <c r="F12" i="42"/>
  <c r="E12" i="42"/>
  <c r="C12" i="42"/>
  <c r="I11" i="42"/>
  <c r="H11" i="42"/>
  <c r="G11" i="42"/>
  <c r="F11" i="42"/>
  <c r="E11" i="42"/>
  <c r="D11" i="42"/>
  <c r="C11" i="42"/>
  <c r="B11" i="42"/>
  <c r="I9" i="42"/>
  <c r="H9" i="42"/>
  <c r="G9" i="42"/>
  <c r="F9" i="42"/>
  <c r="E9" i="42"/>
  <c r="D9" i="42"/>
  <c r="C9" i="42"/>
  <c r="B9" i="42"/>
  <c r="I6" i="42"/>
  <c r="H6" i="42"/>
  <c r="G6" i="42"/>
  <c r="F6" i="42"/>
  <c r="E6" i="42"/>
  <c r="D6" i="42"/>
  <c r="C6" i="42"/>
  <c r="B6" i="42"/>
  <c r="J29" i="31"/>
  <c r="J27" i="31"/>
  <c r="J11" i="31"/>
  <c r="J9" i="31"/>
  <c r="J8" i="31"/>
  <c r="J16" i="31"/>
  <c r="J14" i="31"/>
  <c r="J19" i="31"/>
  <c r="J26" i="31"/>
  <c r="J28" i="31" s="1"/>
  <c r="J21" i="31"/>
  <c r="J22" i="31"/>
  <c r="J23" i="31" s="1"/>
  <c r="J7" i="31"/>
  <c r="J20" i="31"/>
  <c r="J13" i="31"/>
  <c r="J24" i="31"/>
  <c r="J6" i="31"/>
  <c r="J12" i="31" s="1"/>
  <c r="D25" i="42"/>
  <c r="H25" i="44"/>
  <c r="B25" i="44"/>
  <c r="E16" i="44"/>
  <c r="J12" i="43" l="1"/>
  <c r="J10" i="43"/>
  <c r="J25" i="43"/>
  <c r="J23" i="43"/>
  <c r="J19" i="44"/>
  <c r="I25" i="44"/>
  <c r="J14" i="42"/>
  <c r="J13" i="42"/>
  <c r="J11" i="42"/>
  <c r="H12" i="44"/>
  <c r="J29" i="42"/>
  <c r="J27" i="42"/>
  <c r="J24" i="44"/>
  <c r="G25" i="44"/>
  <c r="G12" i="42"/>
  <c r="F25" i="42"/>
  <c r="F16" i="42"/>
  <c r="E25" i="44"/>
  <c r="J11" i="44"/>
  <c r="J9" i="44"/>
  <c r="J6" i="44"/>
  <c r="J8" i="44"/>
  <c r="J7" i="42"/>
  <c r="J6" i="42"/>
  <c r="J15" i="42" s="1"/>
  <c r="J27" i="44"/>
  <c r="J26" i="42"/>
  <c r="J26" i="44"/>
  <c r="J28" i="44" s="1"/>
  <c r="J24" i="42"/>
  <c r="J22" i="42"/>
  <c r="J23" i="42" s="1"/>
  <c r="C25" i="42"/>
  <c r="J22" i="44"/>
  <c r="J25" i="44" s="1"/>
  <c r="J21" i="42"/>
  <c r="J21" i="44"/>
  <c r="J20" i="44"/>
  <c r="J14" i="44"/>
  <c r="J13" i="44"/>
  <c r="J9" i="42"/>
  <c r="J8" i="42"/>
  <c r="J7" i="44"/>
  <c r="J16" i="42"/>
  <c r="J16" i="44"/>
  <c r="J28" i="42"/>
  <c r="B12" i="42"/>
  <c r="J25" i="31"/>
  <c r="J15" i="31"/>
  <c r="J10" i="31"/>
  <c r="J12" i="44" l="1"/>
  <c r="J10" i="44"/>
  <c r="J15" i="44"/>
  <c r="J10" i="42"/>
  <c r="J23" i="44"/>
  <c r="J12" i="42"/>
  <c r="J25" i="42"/>
</calcChain>
</file>

<file path=xl/sharedStrings.xml><?xml version="1.0" encoding="utf-8"?>
<sst xmlns="http://schemas.openxmlformats.org/spreadsheetml/2006/main" count="515" uniqueCount="112">
  <si>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</si>
  <si>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</si>
  <si>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</si>
  <si>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</si>
  <si>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</si>
  <si>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</si>
  <si>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</si>
  <si>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</si>
  <si>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</si>
  <si>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</si>
  <si>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</si>
  <si>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</si>
  <si>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</si>
  <si>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</si>
  <si>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</si>
  <si>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</si>
  <si>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</si>
  <si>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</si>
  <si>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</si>
  <si>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</si>
  <si>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</si>
  <si>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</si>
  <si>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</si>
  <si>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</si>
  <si>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</si>
  <si>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</si>
  <si>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</si>
  <si>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</si>
  <si>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</si>
  <si>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</si>
  <si>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</si>
  <si>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</si>
  <si>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</si>
  <si>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</si>
  <si>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</si>
  <si>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</si>
  <si>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</si>
  <si>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</si>
  <si>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</si>
  <si>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</si>
  <si>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</si>
  <si>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</si>
  <si>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</si>
  <si>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</si>
  <si>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</si>
  <si>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</si>
  <si>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</si>
  <si>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</si>
  <si>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</si>
  <si>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</si>
  <si>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</si>
  <si>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</si>
  <si>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</si>
  <si>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</si>
  <si>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</si>
  <si>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</si>
  <si>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</si>
  <si>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</si>
  <si>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</si>
  <si>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</si>
  <si>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2016 Pace</t>
  </si>
  <si>
    <t>2017 Pace</t>
  </si>
  <si>
    <t>8 Year Pace Reports</t>
  </si>
  <si>
    <t>Convention Center</t>
  </si>
  <si>
    <t>Pace vs Demand</t>
  </si>
  <si>
    <t>Total Definite Room Nights</t>
  </si>
  <si>
    <t>Total Definite Events</t>
  </si>
  <si>
    <t>Verbal Definite Room Nights</t>
  </si>
  <si>
    <t>Verbal Definite Events</t>
  </si>
  <si>
    <t>Verbal Definitie Events</t>
  </si>
  <si>
    <r>
      <t xml:space="preserve">TAP Method Pace </t>
    </r>
    <r>
      <rPr>
        <sz val="12"/>
        <color indexed="10"/>
        <rFont val="Arial"/>
        <family val="2"/>
      </rPr>
      <t>*</t>
    </r>
  </si>
  <si>
    <t xml:space="preserve">          * Calculates the Pace Targets &amp; Percentages based upon the annual average of definite room nights for events that have taken place over the past 36-months. </t>
  </si>
  <si>
    <t>8 Year Pace Goals</t>
  </si>
  <si>
    <t>8 Year TAP Method Pace Report</t>
  </si>
  <si>
    <t>8 Year Pace vs Demand</t>
  </si>
  <si>
    <t>8 Year Convention Center (CC)</t>
  </si>
  <si>
    <t>Variance</t>
  </si>
  <si>
    <t>Vancouver Events</t>
  </si>
  <si>
    <t>President &amp; CEO</t>
  </si>
  <si>
    <t>Trends, Analysis, Projections, LLC</t>
  </si>
  <si>
    <t>Cell: 913-961-3875</t>
  </si>
  <si>
    <t>2018 Pace</t>
  </si>
  <si>
    <t>12313 West 125th Terrace</t>
  </si>
  <si>
    <t>Overland Park, KS 66213</t>
  </si>
  <si>
    <t>2019 Pace</t>
  </si>
  <si>
    <t xml:space="preserve">Report for: </t>
  </si>
  <si>
    <t>2020 Pace</t>
  </si>
  <si>
    <t>2021 Pace</t>
  </si>
  <si>
    <t>2022 Pace</t>
  </si>
  <si>
    <t>2023 Pace</t>
  </si>
  <si>
    <t>Vancouver</t>
  </si>
  <si>
    <t>Period Ending April 30, 2016</t>
  </si>
  <si>
    <t>Report Date: May 4, 2016</t>
  </si>
  <si>
    <t>Vancouver Data</t>
  </si>
  <si>
    <t>Vancouver Room Nights</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</si>
  <si>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</si>
  <si>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</si>
  <si>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</si>
  <si>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</si>
  <si>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</si>
  <si>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</si>
  <si>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</si>
  <si>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</si>
  <si>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</si>
  <si>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</si>
  <si>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</si>
  <si>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</si>
  <si>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</si>
  <si>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</si>
  <si>
    <t>Vancouver 2023 R/N</t>
  </si>
  <si>
    <t>Vancouver 2023 Events</t>
  </si>
  <si>
    <t>Vancouver 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</si>
</sst>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2"/>
      <name val="Arial"/>
      <family val="2"/>
    </font>
    <font>
      <sz val="12"/>
      <color indexed="10"/>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10"/>
      <color rgb="FF000000"/>
      <name val="Arial"/>
      <family val="2"/>
    </font>
  </fonts>
  <fills count="6">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20" fillId="0" borderId="0" applyNumberFormat="0" applyFill="0" applyBorder="0" applyAlignment="0" applyProtection="0">
      <alignment vertical="top"/>
      <protection locked="0"/>
    </xf>
    <xf numFmtId="0" fontId="1" fillId="0" borderId="0"/>
    <xf numFmtId="0" fontId="19" fillId="0" borderId="0"/>
  </cellStyleXfs>
  <cellXfs count="123">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20" fillId="0" borderId="0" xfId="1" quotePrefix="1" applyAlignment="1" applyProtection="1">
      <alignment horizontal="center"/>
    </xf>
    <xf numFmtId="0" fontId="20" fillId="0" borderId="0" xfId="1" applyAlignment="1" applyProtection="1"/>
    <xf numFmtId="0" fontId="0" fillId="0" borderId="0" xfId="0" applyAlignment="1">
      <alignment horizontal="left"/>
    </xf>
    <xf numFmtId="0" fontId="1" fillId="0" borderId="0" xfId="2"/>
    <xf numFmtId="0" fontId="1" fillId="0" borderId="16" xfId="2" applyBorder="1"/>
    <xf numFmtId="0" fontId="1" fillId="0" borderId="17" xfId="2" applyBorder="1"/>
    <xf numFmtId="0" fontId="1" fillId="0" borderId="18" xfId="2" applyBorder="1"/>
    <xf numFmtId="0" fontId="1" fillId="0" borderId="19" xfId="2" applyBorder="1"/>
    <xf numFmtId="0" fontId="1" fillId="0" borderId="0" xfId="2" applyBorder="1"/>
    <xf numFmtId="0" fontId="1" fillId="0" borderId="20"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21" xfId="2" applyBorder="1"/>
    <xf numFmtId="0" fontId="1" fillId="0" borderId="22" xfId="2" applyBorder="1"/>
    <xf numFmtId="0" fontId="1" fillId="0" borderId="23" xfId="2" applyBorder="1"/>
    <xf numFmtId="0" fontId="1" fillId="4" borderId="0" xfId="2" applyFill="1"/>
    <xf numFmtId="9" fontId="6" fillId="4" borderId="0" xfId="2" applyNumberFormat="1" applyFont="1" applyFill="1" applyBorder="1" applyAlignment="1">
      <alignment horizontal="center"/>
    </xf>
    <xf numFmtId="0" fontId="6" fillId="4" borderId="0" xfId="2" applyFont="1" applyFill="1" applyBorder="1"/>
    <xf numFmtId="38" fontId="1" fillId="0" borderId="1" xfId="2" applyNumberFormat="1" applyFont="1" applyBorder="1" applyAlignment="1">
      <alignment horizontal="center"/>
    </xf>
    <xf numFmtId="38" fontId="1" fillId="4" borderId="2" xfId="2" applyNumberFormat="1" applyFont="1" applyFill="1" applyBorder="1" applyAlignment="1">
      <alignment horizontal="center"/>
    </xf>
    <xf numFmtId="0" fontId="13" fillId="0" borderId="0" xfId="2" applyFont="1"/>
    <xf numFmtId="9" fontId="1" fillId="4" borderId="2" xfId="2" applyNumberFormat="1" applyFont="1" applyFill="1" applyBorder="1" applyAlignment="1">
      <alignment horizontal="center"/>
    </xf>
    <xf numFmtId="0" fontId="1" fillId="0" borderId="3"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2" xfId="2" applyNumberFormat="1" applyBorder="1" applyAlignment="1">
      <alignment horizontal="center"/>
    </xf>
    <xf numFmtId="38" fontId="1" fillId="0" borderId="1" xfId="2" applyNumberFormat="1" applyBorder="1" applyAlignment="1">
      <alignment horizontal="center"/>
    </xf>
    <xf numFmtId="0" fontId="14" fillId="0" borderId="0" xfId="2" applyFont="1"/>
    <xf numFmtId="0" fontId="21" fillId="0" borderId="0" xfId="0" applyFont="1" applyFill="1"/>
    <xf numFmtId="0" fontId="1" fillId="5" borderId="3" xfId="2" applyFont="1" applyFill="1" applyBorder="1"/>
    <xf numFmtId="38" fontId="1" fillId="5" borderId="2" xfId="2" applyNumberFormat="1" applyFont="1" applyFill="1" applyBorder="1" applyAlignment="1">
      <alignment horizontal="center"/>
    </xf>
    <xf numFmtId="38" fontId="1" fillId="5" borderId="1" xfId="2" applyNumberFormat="1" applyFont="1" applyFill="1" applyBorder="1" applyAlignment="1">
      <alignment horizontal="center"/>
    </xf>
    <xf numFmtId="9" fontId="1" fillId="5" borderId="1" xfId="2" applyNumberFormat="1" applyFont="1" applyFill="1" applyBorder="1" applyAlignment="1">
      <alignment horizontal="center"/>
    </xf>
    <xf numFmtId="0" fontId="1" fillId="5" borderId="4" xfId="2" applyFont="1" applyFill="1" applyBorder="1"/>
    <xf numFmtId="38" fontId="1" fillId="5" borderId="5" xfId="2" applyNumberFormat="1" applyFont="1" applyFill="1" applyBorder="1" applyAlignment="1">
      <alignment horizontal="center"/>
    </xf>
    <xf numFmtId="38" fontId="1" fillId="5" borderId="6" xfId="2" applyNumberFormat="1" applyFont="1" applyFill="1" applyBorder="1" applyAlignment="1">
      <alignment horizontal="center"/>
    </xf>
    <xf numFmtId="0" fontId="22" fillId="0" borderId="0" xfId="2" applyFont="1" applyAlignment="1">
      <alignment horizontal="center"/>
    </xf>
    <xf numFmtId="38" fontId="1" fillId="5" borderId="5" xfId="2" applyNumberFormat="1" applyFill="1" applyBorder="1" applyAlignment="1">
      <alignment horizontal="center"/>
    </xf>
    <xf numFmtId="38" fontId="1" fillId="5" borderId="6" xfId="2" applyNumberFormat="1" applyFill="1" applyBorder="1" applyAlignment="1">
      <alignment horizontal="center"/>
    </xf>
    <xf numFmtId="0" fontId="21" fillId="0" borderId="0" xfId="2" applyFont="1"/>
    <xf numFmtId="3" fontId="1" fillId="5" borderId="1" xfId="2" applyNumberFormat="1" applyFont="1" applyFill="1" applyBorder="1" applyAlignment="1">
      <alignment horizontal="center"/>
    </xf>
    <xf numFmtId="3" fontId="1" fillId="5" borderId="2" xfId="2" applyNumberFormat="1" applyFont="1" applyFill="1" applyBorder="1" applyAlignment="1">
      <alignment horizontal="center"/>
    </xf>
    <xf numFmtId="0" fontId="6" fillId="3" borderId="7" xfId="2" applyFont="1" applyFill="1" applyBorder="1"/>
    <xf numFmtId="38" fontId="1" fillId="4" borderId="7" xfId="2" applyNumberFormat="1" applyFont="1" applyFill="1" applyBorder="1" applyAlignment="1">
      <alignment horizontal="center"/>
    </xf>
    <xf numFmtId="38" fontId="1" fillId="0" borderId="7" xfId="2" applyNumberFormat="1" applyFont="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2" fillId="0" borderId="0" xfId="2" applyFont="1" applyBorder="1" applyAlignment="1">
      <alignment horizontal="center"/>
    </xf>
    <xf numFmtId="0" fontId="19" fillId="0" borderId="0" xfId="3"/>
    <xf numFmtId="0" fontId="9" fillId="0" borderId="0" xfId="3" applyFont="1" applyAlignment="1">
      <alignment horizontal="center"/>
    </xf>
    <xf numFmtId="0" fontId="23" fillId="0" borderId="9" xfId="3" applyFont="1" applyBorder="1" applyAlignment="1">
      <alignment vertical="top" wrapText="1"/>
    </xf>
    <xf numFmtId="0" fontId="24" fillId="0" borderId="9" xfId="3" applyFont="1" applyBorder="1" applyAlignment="1">
      <alignment vertical="top" wrapText="1"/>
    </xf>
    <xf numFmtId="0" fontId="24" fillId="0" borderId="9" xfId="3" applyFont="1" applyBorder="1" applyAlignment="1">
      <alignment vertical="top"/>
    </xf>
    <xf numFmtId="0" fontId="23"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0" fontId="21" fillId="0" borderId="0" xfId="2" applyFont="1" applyBorder="1"/>
    <xf numFmtId="38" fontId="1" fillId="0" borderId="0" xfId="2" applyNumberFormat="1" applyFont="1" applyBorder="1" applyAlignment="1">
      <alignment horizontal="center"/>
    </xf>
    <xf numFmtId="9" fontId="1" fillId="5" borderId="2" xfId="2" applyNumberFormat="1" applyFill="1" applyBorder="1" applyAlignment="1">
      <alignment horizontal="center"/>
    </xf>
    <xf numFmtId="9" fontId="1" fillId="5" borderId="1" xfId="2" applyNumberFormat="1" applyFill="1" applyBorder="1" applyAlignment="1">
      <alignment horizontal="center"/>
    </xf>
    <xf numFmtId="0" fontId="1" fillId="0" borderId="0" xfId="2" applyFont="1" applyAlignment="1">
      <alignment horizontal="center"/>
    </xf>
    <xf numFmtId="3" fontId="1" fillId="4" borderId="2" xfId="2" applyNumberFormat="1" applyFont="1" applyFill="1" applyBorder="1" applyAlignment="1">
      <alignment horizontal="center"/>
    </xf>
    <xf numFmtId="9" fontId="1" fillId="5" borderId="2" xfId="2" applyNumberFormat="1" applyFont="1" applyFill="1" applyBorder="1" applyAlignment="1">
      <alignment horizontal="center"/>
    </xf>
    <xf numFmtId="0" fontId="25" fillId="0" borderId="0" xfId="2" applyFont="1" applyAlignment="1">
      <alignment horizontal="center"/>
    </xf>
    <xf numFmtId="0" fontId="1" fillId="5" borderId="10" xfId="2" applyFont="1" applyFill="1" applyBorder="1"/>
    <xf numFmtId="0" fontId="1" fillId="4" borderId="10" xfId="2" applyFont="1" applyFill="1" applyBorder="1"/>
    <xf numFmtId="38" fontId="1" fillId="5" borderId="11" xfId="2" applyNumberFormat="1" applyFill="1" applyBorder="1" applyAlignment="1">
      <alignment horizontal="center"/>
    </xf>
    <xf numFmtId="38" fontId="1" fillId="5" borderId="12" xfId="2" applyNumberFormat="1" applyFill="1" applyBorder="1" applyAlignment="1">
      <alignment horizontal="center"/>
    </xf>
    <xf numFmtId="38" fontId="1" fillId="4" borderId="11" xfId="2" applyNumberFormat="1" applyFill="1" applyBorder="1" applyAlignment="1">
      <alignment horizontal="center"/>
    </xf>
    <xf numFmtId="38" fontId="1" fillId="4" borderId="12" xfId="2" applyNumberFormat="1" applyFill="1" applyBorder="1" applyAlignment="1">
      <alignment horizontal="center"/>
    </xf>
    <xf numFmtId="38" fontId="1" fillId="5" borderId="1" xfId="2" applyNumberFormat="1" applyFill="1" applyBorder="1" applyAlignment="1">
      <alignment horizontal="center"/>
    </xf>
    <xf numFmtId="38" fontId="1" fillId="5" borderId="2" xfId="2" applyNumberFormat="1" applyFill="1" applyBorder="1" applyAlignment="1">
      <alignment horizontal="center"/>
    </xf>
    <xf numFmtId="38" fontId="1" fillId="4" borderId="1" xfId="2" applyNumberFormat="1" applyFont="1" applyFill="1" applyBorder="1" applyAlignment="1">
      <alignment horizontal="center"/>
    </xf>
    <xf numFmtId="0" fontId="17" fillId="0" borderId="0" xfId="0" applyFont="1" applyAlignment="1">
      <alignment horizontal="center"/>
    </xf>
    <xf numFmtId="0" fontId="23" fillId="0" borderId="0" xfId="0" applyFont="1"/>
    <xf numFmtId="3" fontId="1" fillId="4" borderId="1" xfId="2" applyNumberFormat="1" applyFont="1" applyFill="1" applyBorder="1" applyAlignment="1">
      <alignment horizontal="center"/>
    </xf>
    <xf numFmtId="9" fontId="1" fillId="4" borderId="1" xfId="2" applyNumberFormat="1" applyFont="1" applyFill="1" applyBorder="1" applyAlignment="1">
      <alignment horizontal="center"/>
    </xf>
    <xf numFmtId="38" fontId="1" fillId="5" borderId="13" xfId="2" applyNumberFormat="1" applyFont="1" applyFill="1" applyBorder="1" applyAlignment="1">
      <alignment horizontal="center"/>
    </xf>
    <xf numFmtId="38" fontId="1" fillId="5" borderId="14" xfId="2" applyNumberFormat="1" applyFont="1" applyFill="1" applyBorder="1" applyAlignment="1">
      <alignment horizontal="center"/>
    </xf>
    <xf numFmtId="0" fontId="1" fillId="4" borderId="3" xfId="2" applyFont="1" applyFill="1" applyBorder="1"/>
    <xf numFmtId="9" fontId="1" fillId="5" borderId="3" xfId="2" applyNumberFormat="1" applyFont="1" applyFill="1" applyBorder="1"/>
    <xf numFmtId="0" fontId="1" fillId="5" borderId="15" xfId="2" applyFont="1" applyFill="1" applyBorder="1"/>
    <xf numFmtId="9" fontId="1" fillId="4" borderId="2" xfId="2" applyNumberFormat="1" applyFill="1" applyBorder="1" applyAlignment="1">
      <alignment horizontal="center"/>
    </xf>
    <xf numFmtId="9" fontId="1" fillId="4" borderId="1" xfId="2" applyNumberFormat="1" applyFill="1" applyBorder="1" applyAlignment="1">
      <alignment horizontal="center"/>
    </xf>
    <xf numFmtId="3" fontId="1" fillId="4" borderId="2" xfId="2" applyNumberFormat="1" applyFill="1" applyBorder="1" applyAlignment="1">
      <alignment horizontal="center"/>
    </xf>
    <xf numFmtId="3" fontId="1" fillId="4" borderId="1" xfId="2" applyNumberFormat="1" applyFill="1" applyBorder="1" applyAlignment="1">
      <alignment horizontal="center"/>
    </xf>
    <xf numFmtId="38" fontId="1" fillId="4" borderId="2" xfId="2" applyNumberFormat="1" applyFill="1" applyBorder="1" applyAlignment="1">
      <alignment horizontal="center"/>
    </xf>
    <xf numFmtId="38" fontId="1" fillId="4" borderId="1" xfId="2" applyNumberFormat="1" applyFill="1" applyBorder="1" applyAlignment="1">
      <alignment horizontal="center"/>
    </xf>
    <xf numFmtId="38" fontId="1" fillId="5" borderId="13" xfId="2" applyNumberFormat="1" applyFill="1" applyBorder="1" applyAlignment="1">
      <alignment horizontal="center"/>
    </xf>
    <xf numFmtId="38" fontId="1" fillId="5" borderId="14" xfId="2" applyNumberFormat="1" applyFill="1" applyBorder="1" applyAlignment="1">
      <alignment horizontal="center"/>
    </xf>
    <xf numFmtId="0" fontId="26"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20"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53E-2"/>
          <c:w val="0.9242636746143057"/>
          <c:h val="0.78510028653295127"/>
        </c:manualLayout>
      </c:layout>
      <c:barChart>
        <c:barDir val="col"/>
        <c:grouping val="stacked"/>
        <c:varyColors val="0"/>
        <c:ser>
          <c:idx val="0"/>
          <c:order val="0"/>
          <c:tx>
            <c:strRef>
              <c:f>'8 Year Pace (3)'!$A$7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(3)'!$B$7:$I$7</c:f>
              <c:numCache>
                <c:formatCode>#,##0_);[Red]\(#,##0\)</c:formatCode>
                <c:ptCount val="8"/>
                <c:pt idx="0">
                  <c:v>266985</c:v>
                </c:pt>
                <c:pt idx="1">
                  <c:v>137651</c:v>
                </c:pt>
                <c:pt idx="2">
                  <c:v>121918</c:v>
                </c:pt>
                <c:pt idx="3">
                  <c:v>68899</c:v>
                </c:pt>
                <c:pt idx="4">
                  <c:v>52056</c:v>
                </c:pt>
                <c:pt idx="5">
                  <c:v>23925</c:v>
                </c:pt>
                <c:pt idx="6">
                  <c:v>27014</c:v>
                </c:pt>
                <c:pt idx="7">
                  <c:v>0</c:v>
                </c:pt>
              </c:numCache>
            </c:numRef>
          </c:val>
        </c:ser>
        <c:ser>
          <c:idx val="4"/>
          <c:order val="1"/>
          <c:tx>
            <c:strRef>
              <c:f>'8 Year Pace (3)'!$A$8</c:f>
              <c:strCache>
                <c:ptCount val="1"/>
                <c:pt idx="0">
                  <c:v>Verbal Definite Room Nights</c:v>
                </c:pt>
              </c:strCache>
            </c:strRef>
          </c:tx>
          <c:spPr>
            <a:solidFill>
              <a:srgbClr val="008000">
                <a:alpha val="85000"/>
              </a:srgbClr>
            </a:solidFill>
            <a:effectLst>
              <a:innerShdw blurRad="114300">
                <a:prstClr val="black"/>
              </a:innerShdw>
            </a:effectLst>
            <a:scene3d>
              <a:camera prst="orthographicFront"/>
              <a:lightRig rig="freezing" dir="t"/>
            </a:scene3d>
            <a:sp3d prstMaterial="plastic">
              <a:bevelT w="101600" h="101600"/>
              <a:bevelB w="101600" h="101600"/>
            </a:sp3d>
          </c:spPr>
          <c:invertIfNegative val="0"/>
          <c:val>
            <c:numRef>
              <c:f>'8 Year Pace (3)'!$B$8:$I$8</c:f>
              <c:numCache>
                <c:formatCode>#,##0_);[Red]\(#,##0\)</c:formatCode>
                <c:ptCount val="8"/>
                <c:pt idx="0">
                  <c:v>8018</c:v>
                </c:pt>
                <c:pt idx="1">
                  <c:v>24878</c:v>
                </c:pt>
                <c:pt idx="2">
                  <c:v>48887</c:v>
                </c:pt>
                <c:pt idx="3">
                  <c:v>31699</c:v>
                </c:pt>
                <c:pt idx="4">
                  <c:v>12090</c:v>
                </c:pt>
                <c:pt idx="5">
                  <c:v>20387</c:v>
                </c:pt>
                <c:pt idx="6">
                  <c:v>5000</c:v>
                </c:pt>
                <c:pt idx="7">
                  <c:v>22743</c:v>
                </c:pt>
              </c:numCache>
            </c:numRef>
          </c:val>
        </c:ser>
        <c:ser>
          <c:idx val="1"/>
          <c:order val="2"/>
          <c:tx>
            <c:strRef>
              <c:f>'8 Year Pace (3)'!$A$16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(3)'!$B$16:$I$16</c:f>
              <c:numCache>
                <c:formatCode>#,##0_);[Red]\(#,##0\)</c:formatCode>
                <c:ptCount val="8"/>
                <c:pt idx="0">
                  <c:v>12731</c:v>
                </c:pt>
                <c:pt idx="1">
                  <c:v>106510</c:v>
                </c:pt>
                <c:pt idx="2">
                  <c:v>66534</c:v>
                </c:pt>
                <c:pt idx="3">
                  <c:v>105541</c:v>
                </c:pt>
                <c:pt idx="4">
                  <c:v>89060</c:v>
                </c:pt>
                <c:pt idx="5">
                  <c:v>58432</c:v>
                </c:pt>
                <c:pt idx="6">
                  <c:v>39974</c:v>
                </c:pt>
                <c:pt idx="7">
                  <c:v>29874</c:v>
                </c:pt>
              </c:numCache>
            </c:numRef>
          </c:val>
        </c:ser>
        <c:dLbls>
          <c:showLegendKey val="0"/>
          <c:showVal val="0"/>
          <c:showCatName val="0"/>
          <c:showSerName val="0"/>
          <c:showPercent val="0"/>
          <c:showBubbleSize val="0"/>
        </c:dLbls>
        <c:gapWidth val="30"/>
        <c:overlap val="100"/>
        <c:axId val="424078856"/>
        <c:axId val="424081992"/>
      </c:barChart>
      <c:lineChart>
        <c:grouping val="standard"/>
        <c:varyColors val="0"/>
        <c:ser>
          <c:idx val="2"/>
          <c:order val="3"/>
          <c:tx>
            <c:strRef>
              <c:f>'8 Year Pace (3)'!$A$9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(3)'!$B$9:$I$9</c:f>
              <c:numCache>
                <c:formatCode>#,##0_);[Red]\(#,##0\)</c:formatCode>
                <c:ptCount val="8"/>
                <c:pt idx="0">
                  <c:v>292995</c:v>
                </c:pt>
                <c:pt idx="1">
                  <c:v>235881</c:v>
                </c:pt>
                <c:pt idx="2">
                  <c:v>174245</c:v>
                </c:pt>
                <c:pt idx="3">
                  <c:v>117891</c:v>
                </c:pt>
                <c:pt idx="4">
                  <c:v>75307</c:v>
                </c:pt>
                <c:pt idx="5">
                  <c:v>50563</c:v>
                </c:pt>
                <c:pt idx="6">
                  <c:v>35017</c:v>
                </c:pt>
                <c:pt idx="7">
                  <c:v>18629</c:v>
                </c:pt>
              </c:numCache>
            </c:numRef>
          </c:val>
          <c:smooth val="0"/>
        </c:ser>
        <c:ser>
          <c:idx val="3"/>
          <c:order val="4"/>
          <c:tx>
            <c:strRef>
              <c:f>'8 Year Pace (3)'!$A$11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(3)'!$B$11:$I$11</c:f>
              <c:numCache>
                <c:formatCode>#,##0</c:formatCode>
                <c:ptCount val="8"/>
                <c:pt idx="0">
                  <c:v>303000</c:v>
                </c:pt>
                <c:pt idx="1">
                  <c:v>303000</c:v>
                </c:pt>
                <c:pt idx="2">
                  <c:v>303000</c:v>
                </c:pt>
                <c:pt idx="3">
                  <c:v>303000</c:v>
                </c:pt>
                <c:pt idx="4">
                  <c:v>303000</c:v>
                </c:pt>
                <c:pt idx="5">
                  <c:v>303000</c:v>
                </c:pt>
                <c:pt idx="6">
                  <c:v>303000</c:v>
                </c:pt>
                <c:pt idx="7">
                  <c:v>303000</c:v>
                </c:pt>
              </c:numCache>
            </c:numRef>
          </c:val>
          <c:smooth val="0"/>
        </c:ser>
        <c:dLbls>
          <c:showLegendKey val="0"/>
          <c:showVal val="0"/>
          <c:showCatName val="0"/>
          <c:showSerName val="0"/>
          <c:showPercent val="0"/>
          <c:showBubbleSize val="0"/>
        </c:dLbls>
        <c:marker val="1"/>
        <c:smooth val="0"/>
        <c:axId val="424078856"/>
        <c:axId val="424081992"/>
      </c:lineChart>
      <c:catAx>
        <c:axId val="4240788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1992"/>
        <c:crosses val="autoZero"/>
        <c:auto val="1"/>
        <c:lblAlgn val="ctr"/>
        <c:lblOffset val="100"/>
        <c:noMultiLvlLbl val="0"/>
      </c:catAx>
      <c:valAx>
        <c:axId val="424081992"/>
        <c:scaling>
          <c:orientation val="minMax"/>
          <c:max val="325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78856"/>
        <c:crosses val="autoZero"/>
        <c:crossBetween val="between"/>
        <c:majorUnit val="25000"/>
      </c:valAx>
    </c:plotArea>
    <c:legend>
      <c:legendPos val="b"/>
      <c:layout>
        <c:manualLayout>
          <c:xMode val="edge"/>
          <c:yMode val="edge"/>
          <c:x val="6.8319657798735889E-2"/>
          <c:y val="0.91783610382035574"/>
          <c:w val="0.75330189616900967"/>
          <c:h val="4.6008810302221037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69261477045909"/>
          <c:y val="4.9382716049382713E-2"/>
          <c:w val="0.80039920159680644"/>
          <c:h val="0.73456790123456794"/>
        </c:manualLayout>
      </c:layout>
      <c:areaChart>
        <c:grouping val="stacked"/>
        <c:varyColors val="0"/>
        <c:ser>
          <c:idx val="0"/>
          <c:order val="0"/>
          <c:tx>
            <c:strRef>
              <c:f>'8 YR Demand (12)'!$A$7</c:f>
              <c:strCache>
                <c:ptCount val="1"/>
                <c:pt idx="0">
                  <c:v>Definite Room Nights</c:v>
                </c:pt>
              </c:strCache>
            </c:strRef>
          </c:tx>
          <c:spPr>
            <a:solidFill>
              <a:srgbClr val="0000CC">
                <a:alpha val="84706"/>
              </a:srgbClr>
            </a:solidFill>
            <a:ln>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(12)'!$B$7:$I$7</c:f>
              <c:numCache>
                <c:formatCode>#,##0_);[Red]\(#,##0\)</c:formatCode>
                <c:ptCount val="8"/>
                <c:pt idx="0">
                  <c:v>266985</c:v>
                </c:pt>
                <c:pt idx="1">
                  <c:v>137651</c:v>
                </c:pt>
                <c:pt idx="2">
                  <c:v>121918</c:v>
                </c:pt>
                <c:pt idx="3">
                  <c:v>68899</c:v>
                </c:pt>
                <c:pt idx="4">
                  <c:v>52056</c:v>
                </c:pt>
                <c:pt idx="5">
                  <c:v>23925</c:v>
                </c:pt>
                <c:pt idx="6">
                  <c:v>27014</c:v>
                </c:pt>
                <c:pt idx="7">
                  <c:v>0</c:v>
                </c:pt>
              </c:numCache>
            </c:numRef>
          </c:val>
        </c:ser>
        <c:ser>
          <c:idx val="2"/>
          <c:order val="1"/>
          <c:tx>
            <c:strRef>
              <c:f>'8 YR Demand (12)'!$A$8</c:f>
              <c:strCache>
                <c:ptCount val="1"/>
                <c:pt idx="0">
                  <c:v>Verbal Definite Room Nights</c:v>
                </c:pt>
              </c:strCache>
            </c:strRef>
          </c:tx>
          <c:spPr>
            <a:solidFill>
              <a:srgbClr val="008000"/>
            </a:solidFill>
            <a:ln w="25400">
              <a:noFill/>
            </a:ln>
            <a:effectLst>
              <a:outerShdw blurRad="635000" dist="50800" dir="18900000" sx="1000" sy="1000" algn="ctr" rotWithShape="0">
                <a:srgbClr val="000000">
                  <a:alpha val="50000"/>
                </a:srgbClr>
              </a:outerShdw>
            </a:effectLst>
          </c:spPr>
          <c:val>
            <c:numRef>
              <c:f>'8 YR Demand (12)'!$B$8:$I$8</c:f>
              <c:numCache>
                <c:formatCode>#,##0_);[Red]\(#,##0\)</c:formatCode>
                <c:ptCount val="8"/>
                <c:pt idx="0">
                  <c:v>8018</c:v>
                </c:pt>
                <c:pt idx="1">
                  <c:v>24878</c:v>
                </c:pt>
                <c:pt idx="2">
                  <c:v>48887</c:v>
                </c:pt>
                <c:pt idx="3">
                  <c:v>31699</c:v>
                </c:pt>
                <c:pt idx="4">
                  <c:v>12090</c:v>
                </c:pt>
                <c:pt idx="5">
                  <c:v>20387</c:v>
                </c:pt>
                <c:pt idx="6">
                  <c:v>5000</c:v>
                </c:pt>
                <c:pt idx="7">
                  <c:v>22743</c:v>
                </c:pt>
              </c:numCache>
            </c:numRef>
          </c:val>
        </c:ser>
        <c:ser>
          <c:idx val="1"/>
          <c:order val="2"/>
          <c:tx>
            <c:strRef>
              <c:f>'8 YR Demand (12)'!$A$14</c:f>
              <c:strCache>
                <c:ptCount val="1"/>
                <c:pt idx="0">
                  <c:v>Lost Room Nights</c:v>
                </c:pt>
              </c:strCache>
            </c:strRef>
          </c:tx>
          <c:spPr>
            <a:solidFill>
              <a:srgbClr val="FD71AD"/>
            </a:solidFill>
            <a:ln w="25400">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(12)'!$B$14:$I$14</c:f>
              <c:numCache>
                <c:formatCode>#,##0</c:formatCode>
                <c:ptCount val="8"/>
                <c:pt idx="0">
                  <c:v>650013</c:v>
                </c:pt>
                <c:pt idx="1">
                  <c:v>588498</c:v>
                </c:pt>
                <c:pt idx="2">
                  <c:v>360079</c:v>
                </c:pt>
                <c:pt idx="3">
                  <c:v>210951</c:v>
                </c:pt>
                <c:pt idx="4">
                  <c:v>416522</c:v>
                </c:pt>
                <c:pt idx="5">
                  <c:v>123440</c:v>
                </c:pt>
                <c:pt idx="6">
                  <c:v>82947</c:v>
                </c:pt>
                <c:pt idx="7">
                  <c:v>15180</c:v>
                </c:pt>
              </c:numCache>
            </c:numRef>
          </c:val>
        </c:ser>
        <c:dLbls>
          <c:showLegendKey val="0"/>
          <c:showVal val="0"/>
          <c:showCatName val="0"/>
          <c:showSerName val="0"/>
          <c:showPercent val="0"/>
          <c:showBubbleSize val="0"/>
        </c:dLbls>
        <c:axId val="262901136"/>
        <c:axId val="262887024"/>
      </c:areaChart>
      <c:catAx>
        <c:axId val="2629011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887024"/>
        <c:crosses val="autoZero"/>
        <c:auto val="1"/>
        <c:lblAlgn val="ctr"/>
        <c:lblOffset val="100"/>
        <c:noMultiLvlLbl val="0"/>
      </c:catAx>
      <c:valAx>
        <c:axId val="262887024"/>
        <c:scaling>
          <c:orientation val="minMax"/>
          <c:max val="950000.00000000012"/>
          <c:min val="0"/>
        </c:scaling>
        <c:delete val="0"/>
        <c:axPos val="l"/>
        <c:majorGridlines>
          <c:spPr>
            <a:ln>
              <a:solidFill>
                <a:sysClr val="window" lastClr="FFFFFF">
                  <a:lumMod val="50000"/>
                </a:sysClr>
              </a:solidFill>
            </a:ln>
          </c:spPr>
        </c:majorGridlines>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901136"/>
        <c:crosses val="autoZero"/>
        <c:crossBetween val="midCat"/>
      </c:valAx>
      <c:spPr>
        <a:solidFill>
          <a:srgbClr val="CCCCFF"/>
        </a:solidFill>
      </c:spPr>
    </c:plotArea>
    <c:legend>
      <c:legendPos val="b"/>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62480127186015E-2"/>
          <c:y val="4.0816326530612242E-2"/>
          <c:w val="0.92527821939586641"/>
          <c:h val="0.7857142857142857"/>
        </c:manualLayout>
      </c:layout>
      <c:barChart>
        <c:barDir val="col"/>
        <c:grouping val="stacked"/>
        <c:varyColors val="0"/>
        <c:ser>
          <c:idx val="0"/>
          <c:order val="0"/>
          <c:tx>
            <c:strRef>
              <c:f>'8 YR CC (13)'!$A$7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(13)'!$B$7:$I$7</c:f>
              <c:numCache>
                <c:formatCode>#,##0_);[Red]\(#,##0\)</c:formatCode>
                <c:ptCount val="8"/>
                <c:pt idx="0">
                  <c:v>176583</c:v>
                </c:pt>
                <c:pt idx="1">
                  <c:v>92984</c:v>
                </c:pt>
                <c:pt idx="2">
                  <c:v>96840</c:v>
                </c:pt>
                <c:pt idx="3">
                  <c:v>61568</c:v>
                </c:pt>
                <c:pt idx="4">
                  <c:v>50851</c:v>
                </c:pt>
                <c:pt idx="5">
                  <c:v>23925</c:v>
                </c:pt>
                <c:pt idx="6">
                  <c:v>24769</c:v>
                </c:pt>
                <c:pt idx="7">
                  <c:v>0</c:v>
                </c:pt>
              </c:numCache>
            </c:numRef>
          </c:val>
        </c:ser>
        <c:ser>
          <c:idx val="4"/>
          <c:order val="1"/>
          <c:tx>
            <c:strRef>
              <c:f>'8 YR CC (13)'!$A$8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YR CC (13)'!$B$8:$I$8</c:f>
              <c:numCache>
                <c:formatCode>#,##0_);[Red]\(#,##0\)</c:formatCode>
                <c:ptCount val="8"/>
                <c:pt idx="0">
                  <c:v>0</c:v>
                </c:pt>
                <c:pt idx="1">
                  <c:v>12705</c:v>
                </c:pt>
                <c:pt idx="2">
                  <c:v>37412</c:v>
                </c:pt>
                <c:pt idx="3">
                  <c:v>12165</c:v>
                </c:pt>
                <c:pt idx="4">
                  <c:v>12090</c:v>
                </c:pt>
                <c:pt idx="5">
                  <c:v>20387</c:v>
                </c:pt>
                <c:pt idx="6">
                  <c:v>5000</c:v>
                </c:pt>
                <c:pt idx="7">
                  <c:v>22743</c:v>
                </c:pt>
              </c:numCache>
            </c:numRef>
          </c:val>
        </c:ser>
        <c:ser>
          <c:idx val="1"/>
          <c:order val="2"/>
          <c:tx>
            <c:strRef>
              <c:f>'8 YR CC (13)'!$A$16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(13)'!$B$16:$I$16</c:f>
              <c:numCache>
                <c:formatCode>#,##0_);[Red]\(#,##0\)</c:formatCode>
                <c:ptCount val="8"/>
                <c:pt idx="0">
                  <c:v>0</c:v>
                </c:pt>
                <c:pt idx="1">
                  <c:v>52896</c:v>
                </c:pt>
                <c:pt idx="2">
                  <c:v>39211</c:v>
                </c:pt>
                <c:pt idx="3">
                  <c:v>76852</c:v>
                </c:pt>
                <c:pt idx="4">
                  <c:v>66077</c:v>
                </c:pt>
                <c:pt idx="5">
                  <c:v>55552</c:v>
                </c:pt>
                <c:pt idx="6">
                  <c:v>39974</c:v>
                </c:pt>
                <c:pt idx="7">
                  <c:v>28124</c:v>
                </c:pt>
              </c:numCache>
            </c:numRef>
          </c:val>
        </c:ser>
        <c:dLbls>
          <c:showLegendKey val="0"/>
          <c:showVal val="0"/>
          <c:showCatName val="0"/>
          <c:showSerName val="0"/>
          <c:showPercent val="0"/>
          <c:showBubbleSize val="0"/>
        </c:dLbls>
        <c:gapWidth val="30"/>
        <c:overlap val="100"/>
        <c:axId val="262897608"/>
        <c:axId val="262893688"/>
      </c:barChart>
      <c:lineChart>
        <c:grouping val="standard"/>
        <c:varyColors val="0"/>
        <c:ser>
          <c:idx val="2"/>
          <c:order val="3"/>
          <c:tx>
            <c:strRef>
              <c:f>'8 YR CC (13)'!$A$9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(13)'!$B$9:$I$9</c:f>
              <c:numCache>
                <c:formatCode>#,##0_);[Red]\(#,##0\)</c:formatCode>
                <c:ptCount val="8"/>
                <c:pt idx="0">
                  <c:v>166708</c:v>
                </c:pt>
                <c:pt idx="1">
                  <c:v>150273</c:v>
                </c:pt>
                <c:pt idx="2">
                  <c:v>122716</c:v>
                </c:pt>
                <c:pt idx="3">
                  <c:v>85669</c:v>
                </c:pt>
                <c:pt idx="4">
                  <c:v>55817</c:v>
                </c:pt>
                <c:pt idx="5">
                  <c:v>36845</c:v>
                </c:pt>
                <c:pt idx="6">
                  <c:v>23900</c:v>
                </c:pt>
                <c:pt idx="7">
                  <c:v>10103</c:v>
                </c:pt>
              </c:numCache>
            </c:numRef>
          </c:val>
          <c:smooth val="0"/>
        </c:ser>
        <c:ser>
          <c:idx val="3"/>
          <c:order val="4"/>
          <c:tx>
            <c:strRef>
              <c:f>'8 YR CC (13)'!$A$11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(13)'!$B$11:$I$11</c:f>
              <c:numCache>
                <c:formatCode>#,##0</c:formatCode>
                <c:ptCount val="8"/>
                <c:pt idx="0">
                  <c:v>168180</c:v>
                </c:pt>
                <c:pt idx="1">
                  <c:v>168180</c:v>
                </c:pt>
                <c:pt idx="2">
                  <c:v>168180</c:v>
                </c:pt>
                <c:pt idx="3">
                  <c:v>168180</c:v>
                </c:pt>
                <c:pt idx="4">
                  <c:v>168180</c:v>
                </c:pt>
                <c:pt idx="5">
                  <c:v>168180</c:v>
                </c:pt>
                <c:pt idx="6">
                  <c:v>168180</c:v>
                </c:pt>
                <c:pt idx="7">
                  <c:v>168180</c:v>
                </c:pt>
              </c:numCache>
            </c:numRef>
          </c:val>
          <c:smooth val="0"/>
        </c:ser>
        <c:dLbls>
          <c:showLegendKey val="0"/>
          <c:showVal val="0"/>
          <c:showCatName val="0"/>
          <c:showSerName val="0"/>
          <c:showPercent val="0"/>
          <c:showBubbleSize val="0"/>
        </c:dLbls>
        <c:marker val="1"/>
        <c:smooth val="0"/>
        <c:axId val="262897608"/>
        <c:axId val="262893688"/>
      </c:lineChart>
      <c:catAx>
        <c:axId val="2628976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893688"/>
        <c:crosses val="autoZero"/>
        <c:auto val="1"/>
        <c:lblAlgn val="ctr"/>
        <c:lblOffset val="100"/>
        <c:noMultiLvlLbl val="0"/>
      </c:catAx>
      <c:valAx>
        <c:axId val="262893688"/>
        <c:scaling>
          <c:orientation val="minMax"/>
          <c:max val="180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897608"/>
        <c:crosses val="autoZero"/>
        <c:crossBetween val="between"/>
      </c:valAx>
    </c:plotArea>
    <c:legend>
      <c:legendPos val="b"/>
      <c:layout>
        <c:manualLayout>
          <c:xMode val="edge"/>
          <c:yMode val="edge"/>
          <c:x val="6.8319584058352006E-2"/>
          <c:y val="0.93695223725776788"/>
          <c:w val="0.89999991654461309"/>
          <c:h val="4.9284737611391405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46E-2"/>
          <c:w val="0.9242636746143057"/>
          <c:h val="0.78510028653295127"/>
        </c:manualLayout>
      </c:layout>
      <c:barChart>
        <c:barDir val="col"/>
        <c:grouping val="stacked"/>
        <c:varyColors val="0"/>
        <c:ser>
          <c:idx val="0"/>
          <c:order val="0"/>
          <c:tx>
            <c:strRef>
              <c:f>'8 Year TAP Method Pace (14)'!$A$7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(14)'!$B$7:$I$7</c:f>
              <c:numCache>
                <c:formatCode>#,##0_);[Red]\(#,##0\)</c:formatCode>
                <c:ptCount val="8"/>
                <c:pt idx="0">
                  <c:v>266985</c:v>
                </c:pt>
                <c:pt idx="1">
                  <c:v>137651</c:v>
                </c:pt>
                <c:pt idx="2">
                  <c:v>121918</c:v>
                </c:pt>
                <c:pt idx="3">
                  <c:v>68899</c:v>
                </c:pt>
                <c:pt idx="4">
                  <c:v>52056</c:v>
                </c:pt>
                <c:pt idx="5">
                  <c:v>23925</c:v>
                </c:pt>
                <c:pt idx="6">
                  <c:v>27014</c:v>
                </c:pt>
                <c:pt idx="7">
                  <c:v>0</c:v>
                </c:pt>
              </c:numCache>
            </c:numRef>
          </c:val>
        </c:ser>
        <c:ser>
          <c:idx val="4"/>
          <c:order val="1"/>
          <c:tx>
            <c:strRef>
              <c:f>'8 Year TAP Method Pace (14)'!$A$8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Year TAP Method Pace (14)'!$B$8:$I$8</c:f>
              <c:numCache>
                <c:formatCode>#,##0_);[Red]\(#,##0\)</c:formatCode>
                <c:ptCount val="8"/>
                <c:pt idx="0">
                  <c:v>8018</c:v>
                </c:pt>
                <c:pt idx="1">
                  <c:v>24878</c:v>
                </c:pt>
                <c:pt idx="2">
                  <c:v>48887</c:v>
                </c:pt>
                <c:pt idx="3">
                  <c:v>31699</c:v>
                </c:pt>
                <c:pt idx="4">
                  <c:v>12090</c:v>
                </c:pt>
                <c:pt idx="5">
                  <c:v>20387</c:v>
                </c:pt>
                <c:pt idx="6">
                  <c:v>5000</c:v>
                </c:pt>
                <c:pt idx="7">
                  <c:v>22743</c:v>
                </c:pt>
              </c:numCache>
            </c:numRef>
          </c:val>
        </c:ser>
        <c:ser>
          <c:idx val="1"/>
          <c:order val="2"/>
          <c:tx>
            <c:strRef>
              <c:f>'8 Year TAP Method Pace (14)'!$A$16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(14)'!$B$16:$I$16</c:f>
              <c:numCache>
                <c:formatCode>#,##0_);[Red]\(#,##0\)</c:formatCode>
                <c:ptCount val="8"/>
                <c:pt idx="0">
                  <c:v>12731</c:v>
                </c:pt>
                <c:pt idx="1">
                  <c:v>106510</c:v>
                </c:pt>
                <c:pt idx="2">
                  <c:v>66534</c:v>
                </c:pt>
                <c:pt idx="3">
                  <c:v>105541</c:v>
                </c:pt>
                <c:pt idx="4">
                  <c:v>89060</c:v>
                </c:pt>
                <c:pt idx="5">
                  <c:v>58432</c:v>
                </c:pt>
                <c:pt idx="6">
                  <c:v>39974</c:v>
                </c:pt>
                <c:pt idx="7">
                  <c:v>29874</c:v>
                </c:pt>
              </c:numCache>
            </c:numRef>
          </c:val>
        </c:ser>
        <c:dLbls>
          <c:showLegendKey val="0"/>
          <c:showVal val="0"/>
          <c:showCatName val="0"/>
          <c:showSerName val="0"/>
          <c:showPercent val="0"/>
          <c:showBubbleSize val="0"/>
        </c:dLbls>
        <c:gapWidth val="30"/>
        <c:overlap val="100"/>
        <c:axId val="424079248"/>
        <c:axId val="424078072"/>
      </c:barChart>
      <c:lineChart>
        <c:grouping val="standard"/>
        <c:varyColors val="0"/>
        <c:ser>
          <c:idx val="2"/>
          <c:order val="3"/>
          <c:tx>
            <c:strRef>
              <c:f>'8 Year TAP Method Pace (14)'!$A$9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(14)'!$B$9:$I$9</c:f>
              <c:numCache>
                <c:formatCode>#,##0_);[Red]\(#,##0\)</c:formatCode>
                <c:ptCount val="8"/>
                <c:pt idx="0">
                  <c:v>265826</c:v>
                </c:pt>
                <c:pt idx="1">
                  <c:v>214008</c:v>
                </c:pt>
                <c:pt idx="2">
                  <c:v>158085</c:v>
                </c:pt>
                <c:pt idx="3">
                  <c:v>106960</c:v>
                </c:pt>
                <c:pt idx="4">
                  <c:v>68324</c:v>
                </c:pt>
                <c:pt idx="5">
                  <c:v>45874</c:v>
                </c:pt>
                <c:pt idx="6">
                  <c:v>31769</c:v>
                </c:pt>
                <c:pt idx="7">
                  <c:v>16901</c:v>
                </c:pt>
              </c:numCache>
            </c:numRef>
          </c:val>
          <c:smooth val="0"/>
        </c:ser>
        <c:ser>
          <c:idx val="3"/>
          <c:order val="4"/>
          <c:tx>
            <c:strRef>
              <c:f>'8 Year TAP Method Pace (14)'!$A$11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(14)'!$B$11:$I$11</c:f>
              <c:numCache>
                <c:formatCode>#,##0</c:formatCode>
                <c:ptCount val="8"/>
                <c:pt idx="0">
                  <c:v>274905</c:v>
                </c:pt>
                <c:pt idx="1">
                  <c:v>274905</c:v>
                </c:pt>
                <c:pt idx="2">
                  <c:v>274905</c:v>
                </c:pt>
                <c:pt idx="3">
                  <c:v>274905</c:v>
                </c:pt>
                <c:pt idx="4">
                  <c:v>274905</c:v>
                </c:pt>
                <c:pt idx="5">
                  <c:v>274905</c:v>
                </c:pt>
                <c:pt idx="6">
                  <c:v>274905</c:v>
                </c:pt>
                <c:pt idx="7">
                  <c:v>274905</c:v>
                </c:pt>
              </c:numCache>
            </c:numRef>
          </c:val>
          <c:smooth val="0"/>
        </c:ser>
        <c:dLbls>
          <c:showLegendKey val="0"/>
          <c:showVal val="0"/>
          <c:showCatName val="0"/>
          <c:showSerName val="0"/>
          <c:showPercent val="0"/>
          <c:showBubbleSize val="0"/>
        </c:dLbls>
        <c:marker val="1"/>
        <c:smooth val="0"/>
        <c:axId val="424079248"/>
        <c:axId val="424078072"/>
      </c:lineChart>
      <c:catAx>
        <c:axId val="4240792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78072"/>
        <c:crosses val="autoZero"/>
        <c:auto val="1"/>
        <c:lblAlgn val="ctr"/>
        <c:lblOffset val="100"/>
        <c:noMultiLvlLbl val="0"/>
      </c:catAx>
      <c:valAx>
        <c:axId val="424078072"/>
        <c:scaling>
          <c:orientation val="minMax"/>
          <c:max val="300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79248"/>
        <c:crosses val="autoZero"/>
        <c:crossBetween val="between"/>
        <c:majorUnit val="20000"/>
      </c:valAx>
    </c:plotArea>
    <c:legend>
      <c:legendPos val="b"/>
      <c:layout>
        <c:manualLayout>
          <c:xMode val="edge"/>
          <c:yMode val="edge"/>
          <c:x val="6.8319657798735889E-2"/>
          <c:y val="0.91783637137100982"/>
          <c:w val="0.79525100035707319"/>
          <c:h val="5.039113230112291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67E-2"/>
          <c:w val="0.9242636746143057"/>
          <c:h val="0.78510028653295127"/>
        </c:manualLayout>
      </c:layout>
      <c:barChart>
        <c:barDir val="col"/>
        <c:grouping val="stacked"/>
        <c:varyColors val="0"/>
        <c:ser>
          <c:idx val="0"/>
          <c:order val="0"/>
          <c:tx>
            <c:strRef>
              <c:f>'2016 Pace (4)'!$A$7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(4)'!$B$7:$M$7</c:f>
              <c:numCache>
                <c:formatCode>#,##0_);[Red]\(#,##0\)</c:formatCode>
                <c:ptCount val="12"/>
                <c:pt idx="0">
                  <c:v>19476</c:v>
                </c:pt>
                <c:pt idx="1">
                  <c:v>11445</c:v>
                </c:pt>
                <c:pt idx="2">
                  <c:v>18391</c:v>
                </c:pt>
                <c:pt idx="3">
                  <c:v>59763</c:v>
                </c:pt>
                <c:pt idx="4">
                  <c:v>23268</c:v>
                </c:pt>
                <c:pt idx="5">
                  <c:v>20543</c:v>
                </c:pt>
                <c:pt idx="6">
                  <c:v>18524</c:v>
                </c:pt>
                <c:pt idx="7">
                  <c:v>19923</c:v>
                </c:pt>
                <c:pt idx="8">
                  <c:v>26546</c:v>
                </c:pt>
                <c:pt idx="9">
                  <c:v>27857</c:v>
                </c:pt>
                <c:pt idx="10">
                  <c:v>13281</c:v>
                </c:pt>
                <c:pt idx="11">
                  <c:v>7968</c:v>
                </c:pt>
              </c:numCache>
            </c:numRef>
          </c:val>
        </c:ser>
        <c:ser>
          <c:idx val="4"/>
          <c:order val="1"/>
          <c:tx>
            <c:strRef>
              <c:f>'2016 Pace (4)'!$A$8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(4)'!$B$8:$M$8</c:f>
              <c:numCache>
                <c:formatCode>#,##0_);[Red]\(#,##0\)</c:formatCode>
                <c:ptCount val="12"/>
                <c:pt idx="0">
                  <c:v>0</c:v>
                </c:pt>
                <c:pt idx="1">
                  <c:v>0</c:v>
                </c:pt>
                <c:pt idx="2">
                  <c:v>2060</c:v>
                </c:pt>
                <c:pt idx="3">
                  <c:v>85</c:v>
                </c:pt>
                <c:pt idx="4">
                  <c:v>1998</c:v>
                </c:pt>
                <c:pt idx="5">
                  <c:v>1372</c:v>
                </c:pt>
                <c:pt idx="6">
                  <c:v>710</c:v>
                </c:pt>
                <c:pt idx="7">
                  <c:v>639</c:v>
                </c:pt>
                <c:pt idx="8">
                  <c:v>249</c:v>
                </c:pt>
                <c:pt idx="9">
                  <c:v>463</c:v>
                </c:pt>
                <c:pt idx="10">
                  <c:v>202</c:v>
                </c:pt>
                <c:pt idx="11">
                  <c:v>240</c:v>
                </c:pt>
              </c:numCache>
            </c:numRef>
          </c:val>
        </c:ser>
        <c:ser>
          <c:idx val="1"/>
          <c:order val="2"/>
          <c:tx>
            <c:strRef>
              <c:f>'2016 Pace (4)'!$A$16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(4)'!$B$16:$M$16</c:f>
              <c:numCache>
                <c:formatCode>#,##0_);[Red]\(#,##0\)</c:formatCode>
                <c:ptCount val="12"/>
                <c:pt idx="0">
                  <c:v>0</c:v>
                </c:pt>
                <c:pt idx="1">
                  <c:v>0</c:v>
                </c:pt>
                <c:pt idx="2">
                  <c:v>0</c:v>
                </c:pt>
                <c:pt idx="3">
                  <c:v>0</c:v>
                </c:pt>
                <c:pt idx="4">
                  <c:v>1097</c:v>
                </c:pt>
                <c:pt idx="5">
                  <c:v>500</c:v>
                </c:pt>
                <c:pt idx="6">
                  <c:v>933</c:v>
                </c:pt>
                <c:pt idx="7">
                  <c:v>1358</c:v>
                </c:pt>
                <c:pt idx="8">
                  <c:v>4118</c:v>
                </c:pt>
                <c:pt idx="9">
                  <c:v>3277</c:v>
                </c:pt>
                <c:pt idx="10">
                  <c:v>1448</c:v>
                </c:pt>
                <c:pt idx="11">
                  <c:v>0</c:v>
                </c:pt>
              </c:numCache>
            </c:numRef>
          </c:val>
        </c:ser>
        <c:dLbls>
          <c:showLegendKey val="0"/>
          <c:showVal val="0"/>
          <c:showCatName val="0"/>
          <c:showSerName val="0"/>
          <c:showPercent val="0"/>
          <c:showBubbleSize val="0"/>
        </c:dLbls>
        <c:gapWidth val="30"/>
        <c:overlap val="100"/>
        <c:axId val="424084344"/>
        <c:axId val="424085520"/>
      </c:barChart>
      <c:lineChart>
        <c:grouping val="standard"/>
        <c:varyColors val="0"/>
        <c:ser>
          <c:idx val="2"/>
          <c:order val="3"/>
          <c:tx>
            <c:strRef>
              <c:f>'2016 Pace (4)'!$A$9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(4)'!$B$9:$M$9</c:f>
              <c:numCache>
                <c:formatCode>#,##0_);[Red]\(#,##0\)</c:formatCode>
                <c:ptCount val="12"/>
                <c:pt idx="0">
                  <c:v>11123</c:v>
                </c:pt>
                <c:pt idx="1">
                  <c:v>9590</c:v>
                </c:pt>
                <c:pt idx="2">
                  <c:v>14471</c:v>
                </c:pt>
                <c:pt idx="3">
                  <c:v>36593</c:v>
                </c:pt>
                <c:pt idx="4">
                  <c:v>41713</c:v>
                </c:pt>
                <c:pt idx="5">
                  <c:v>42303</c:v>
                </c:pt>
                <c:pt idx="6">
                  <c:v>35953</c:v>
                </c:pt>
                <c:pt idx="7">
                  <c:v>27575</c:v>
                </c:pt>
                <c:pt idx="8">
                  <c:v>24029</c:v>
                </c:pt>
                <c:pt idx="9">
                  <c:v>32030</c:v>
                </c:pt>
                <c:pt idx="10">
                  <c:v>15567</c:v>
                </c:pt>
                <c:pt idx="11">
                  <c:v>2048</c:v>
                </c:pt>
              </c:numCache>
            </c:numRef>
          </c:val>
          <c:smooth val="0"/>
        </c:ser>
        <c:ser>
          <c:idx val="3"/>
          <c:order val="4"/>
          <c:tx>
            <c:strRef>
              <c:f>'2016 Pace (4)'!$A$11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424084344"/>
        <c:axId val="424085520"/>
      </c:lineChart>
      <c:catAx>
        <c:axId val="4240843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5520"/>
        <c:crosses val="autoZero"/>
        <c:auto val="1"/>
        <c:lblAlgn val="ctr"/>
        <c:lblOffset val="100"/>
        <c:noMultiLvlLbl val="0"/>
      </c:catAx>
      <c:valAx>
        <c:axId val="424085520"/>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4344"/>
        <c:crosses val="autoZero"/>
        <c:crossBetween val="between"/>
        <c:majorUnit val="10000"/>
      </c:valAx>
    </c:plotArea>
    <c:legend>
      <c:legendPos val="b"/>
      <c:layout>
        <c:manualLayout>
          <c:xMode val="edge"/>
          <c:yMode val="edge"/>
          <c:x val="6.8319693198971881E-2"/>
          <c:y val="0.91783633191102509"/>
          <c:w val="0.79525100295105589"/>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'2017 Pace (5)'!$A$7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(5)'!$B$7:$M$7</c:f>
              <c:numCache>
                <c:formatCode>#,##0_);[Red]\(#,##0\)</c:formatCode>
                <c:ptCount val="12"/>
                <c:pt idx="0">
                  <c:v>3541</c:v>
                </c:pt>
                <c:pt idx="1">
                  <c:v>13900</c:v>
                </c:pt>
                <c:pt idx="2">
                  <c:v>4697</c:v>
                </c:pt>
                <c:pt idx="3">
                  <c:v>10607</c:v>
                </c:pt>
                <c:pt idx="4">
                  <c:v>13343</c:v>
                </c:pt>
                <c:pt idx="5">
                  <c:v>29403</c:v>
                </c:pt>
                <c:pt idx="6">
                  <c:v>11473</c:v>
                </c:pt>
                <c:pt idx="7">
                  <c:v>16663</c:v>
                </c:pt>
                <c:pt idx="8">
                  <c:v>10108</c:v>
                </c:pt>
                <c:pt idx="9">
                  <c:v>16978</c:v>
                </c:pt>
                <c:pt idx="10">
                  <c:v>6788</c:v>
                </c:pt>
                <c:pt idx="11">
                  <c:v>150</c:v>
                </c:pt>
              </c:numCache>
            </c:numRef>
          </c:val>
        </c:ser>
        <c:ser>
          <c:idx val="4"/>
          <c:order val="1"/>
          <c:tx>
            <c:strRef>
              <c:f>'2017 Pace (5)'!$A$8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(5)'!$B$8:$M$8</c:f>
              <c:numCache>
                <c:formatCode>#,##0_);[Red]\(#,##0\)</c:formatCode>
                <c:ptCount val="12"/>
                <c:pt idx="0">
                  <c:v>60</c:v>
                </c:pt>
                <c:pt idx="1">
                  <c:v>0</c:v>
                </c:pt>
                <c:pt idx="2">
                  <c:v>3341</c:v>
                </c:pt>
                <c:pt idx="3">
                  <c:v>2560</c:v>
                </c:pt>
                <c:pt idx="4">
                  <c:v>7049</c:v>
                </c:pt>
                <c:pt idx="5">
                  <c:v>5038</c:v>
                </c:pt>
                <c:pt idx="6">
                  <c:v>0</c:v>
                </c:pt>
                <c:pt idx="7">
                  <c:v>0</c:v>
                </c:pt>
                <c:pt idx="8">
                  <c:v>5505</c:v>
                </c:pt>
                <c:pt idx="9">
                  <c:v>875</c:v>
                </c:pt>
                <c:pt idx="10">
                  <c:v>450</c:v>
                </c:pt>
                <c:pt idx="11">
                  <c:v>0</c:v>
                </c:pt>
              </c:numCache>
            </c:numRef>
          </c:val>
        </c:ser>
        <c:ser>
          <c:idx val="1"/>
          <c:order val="2"/>
          <c:tx>
            <c:strRef>
              <c:f>'2017 Pace (5)'!$A$16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(5)'!$B$16:$M$16</c:f>
              <c:numCache>
                <c:formatCode>#,##0_);[Red]\(#,##0\)</c:formatCode>
                <c:ptCount val="12"/>
                <c:pt idx="0">
                  <c:v>29942</c:v>
                </c:pt>
                <c:pt idx="1">
                  <c:v>4719</c:v>
                </c:pt>
                <c:pt idx="2">
                  <c:v>8210</c:v>
                </c:pt>
                <c:pt idx="3">
                  <c:v>5942</c:v>
                </c:pt>
                <c:pt idx="4">
                  <c:v>18965</c:v>
                </c:pt>
                <c:pt idx="5">
                  <c:v>1592</c:v>
                </c:pt>
                <c:pt idx="6">
                  <c:v>5435</c:v>
                </c:pt>
                <c:pt idx="7">
                  <c:v>3911</c:v>
                </c:pt>
                <c:pt idx="8">
                  <c:v>10579</c:v>
                </c:pt>
                <c:pt idx="9">
                  <c:v>10013</c:v>
                </c:pt>
                <c:pt idx="10">
                  <c:v>6852</c:v>
                </c:pt>
                <c:pt idx="11">
                  <c:v>350</c:v>
                </c:pt>
              </c:numCache>
            </c:numRef>
          </c:val>
        </c:ser>
        <c:dLbls>
          <c:showLegendKey val="0"/>
          <c:showVal val="0"/>
          <c:showCatName val="0"/>
          <c:showSerName val="0"/>
          <c:showPercent val="0"/>
          <c:showBubbleSize val="0"/>
        </c:dLbls>
        <c:gapWidth val="30"/>
        <c:overlap val="100"/>
        <c:axId val="424087480"/>
        <c:axId val="424084736"/>
      </c:barChart>
      <c:lineChart>
        <c:grouping val="standard"/>
        <c:varyColors val="0"/>
        <c:ser>
          <c:idx val="2"/>
          <c:order val="3"/>
          <c:tx>
            <c:strRef>
              <c:f>'2017 Pace (5)'!$A$9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(5)'!$B$9:$M$9</c:f>
              <c:numCache>
                <c:formatCode>#,##0_);[Red]\(#,##0\)</c:formatCode>
                <c:ptCount val="12"/>
                <c:pt idx="0">
                  <c:v>9804</c:v>
                </c:pt>
                <c:pt idx="1">
                  <c:v>8334</c:v>
                </c:pt>
                <c:pt idx="2">
                  <c:v>12202</c:v>
                </c:pt>
                <c:pt idx="3">
                  <c:v>29915</c:v>
                </c:pt>
                <c:pt idx="4">
                  <c:v>34251</c:v>
                </c:pt>
                <c:pt idx="5">
                  <c:v>34115</c:v>
                </c:pt>
                <c:pt idx="6">
                  <c:v>28933</c:v>
                </c:pt>
                <c:pt idx="7">
                  <c:v>21732</c:v>
                </c:pt>
                <c:pt idx="8">
                  <c:v>18846</c:v>
                </c:pt>
                <c:pt idx="9">
                  <c:v>24544</c:v>
                </c:pt>
                <c:pt idx="10">
                  <c:v>11680</c:v>
                </c:pt>
                <c:pt idx="11">
                  <c:v>1525</c:v>
                </c:pt>
              </c:numCache>
            </c:numRef>
          </c:val>
          <c:smooth val="0"/>
        </c:ser>
        <c:ser>
          <c:idx val="3"/>
          <c:order val="4"/>
          <c:tx>
            <c:strRef>
              <c:f>'2017 Pace (5)'!$A$11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424087480"/>
        <c:axId val="424084736"/>
      </c:lineChart>
      <c:catAx>
        <c:axId val="4240874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4736"/>
        <c:crosses val="autoZero"/>
        <c:auto val="1"/>
        <c:lblAlgn val="ctr"/>
        <c:lblOffset val="100"/>
        <c:noMultiLvlLbl val="0"/>
      </c:catAx>
      <c:valAx>
        <c:axId val="42408473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7480"/>
        <c:crosses val="autoZero"/>
        <c:crossBetween val="between"/>
        <c:majorUnit val="10000"/>
      </c:valAx>
    </c:plotArea>
    <c:legend>
      <c:legendPos val="b"/>
      <c:layout>
        <c:manualLayout>
          <c:xMode val="edge"/>
          <c:yMode val="edge"/>
          <c:x val="6.8319730824721966E-2"/>
          <c:y val="0.91783633191102509"/>
          <c:w val="0.79525099423423995"/>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'2018 Pace (6)'!$A$7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(6)'!$B$7:$M$7</c:f>
              <c:numCache>
                <c:formatCode>#,##0_);[Red]\(#,##0\)</c:formatCode>
                <c:ptCount val="12"/>
                <c:pt idx="0">
                  <c:v>10318</c:v>
                </c:pt>
                <c:pt idx="1">
                  <c:v>1533</c:v>
                </c:pt>
                <c:pt idx="2">
                  <c:v>7030</c:v>
                </c:pt>
                <c:pt idx="3">
                  <c:v>25</c:v>
                </c:pt>
                <c:pt idx="4">
                  <c:v>10290</c:v>
                </c:pt>
                <c:pt idx="5">
                  <c:v>11200</c:v>
                </c:pt>
                <c:pt idx="6">
                  <c:v>27289</c:v>
                </c:pt>
                <c:pt idx="7">
                  <c:v>23774</c:v>
                </c:pt>
                <c:pt idx="8">
                  <c:v>5528</c:v>
                </c:pt>
                <c:pt idx="9">
                  <c:v>16919</c:v>
                </c:pt>
                <c:pt idx="10">
                  <c:v>8012</c:v>
                </c:pt>
                <c:pt idx="11">
                  <c:v>0</c:v>
                </c:pt>
              </c:numCache>
            </c:numRef>
          </c:val>
        </c:ser>
        <c:ser>
          <c:idx val="4"/>
          <c:order val="1"/>
          <c:tx>
            <c:strRef>
              <c:f>'2018 Pace (6)'!$A$8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(6)'!$B$8:$M$8</c:f>
              <c:numCache>
                <c:formatCode>#,##0_);[Red]\(#,##0\)</c:formatCode>
                <c:ptCount val="12"/>
                <c:pt idx="0">
                  <c:v>0</c:v>
                </c:pt>
                <c:pt idx="1">
                  <c:v>100</c:v>
                </c:pt>
                <c:pt idx="2">
                  <c:v>290</c:v>
                </c:pt>
                <c:pt idx="3">
                  <c:v>5945</c:v>
                </c:pt>
                <c:pt idx="4">
                  <c:v>20727</c:v>
                </c:pt>
                <c:pt idx="5">
                  <c:v>1800</c:v>
                </c:pt>
                <c:pt idx="6">
                  <c:v>6500</c:v>
                </c:pt>
                <c:pt idx="7">
                  <c:v>8095</c:v>
                </c:pt>
                <c:pt idx="8">
                  <c:v>5430</c:v>
                </c:pt>
                <c:pt idx="9">
                  <c:v>0</c:v>
                </c:pt>
                <c:pt idx="10">
                  <c:v>0</c:v>
                </c:pt>
                <c:pt idx="11">
                  <c:v>0</c:v>
                </c:pt>
              </c:numCache>
            </c:numRef>
          </c:val>
        </c:ser>
        <c:ser>
          <c:idx val="1"/>
          <c:order val="2"/>
          <c:tx>
            <c:strRef>
              <c:f>'2018 Pace (6)'!$A$16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(6)'!$B$16:$M$16</c:f>
              <c:numCache>
                <c:formatCode>#,##0_);[Red]\(#,##0\)</c:formatCode>
                <c:ptCount val="12"/>
                <c:pt idx="0">
                  <c:v>0</c:v>
                </c:pt>
                <c:pt idx="1">
                  <c:v>7558</c:v>
                </c:pt>
                <c:pt idx="2">
                  <c:v>185</c:v>
                </c:pt>
                <c:pt idx="3">
                  <c:v>5839</c:v>
                </c:pt>
                <c:pt idx="4">
                  <c:v>4515</c:v>
                </c:pt>
                <c:pt idx="5">
                  <c:v>10791</c:v>
                </c:pt>
                <c:pt idx="6">
                  <c:v>0</c:v>
                </c:pt>
                <c:pt idx="7">
                  <c:v>3897</c:v>
                </c:pt>
                <c:pt idx="8">
                  <c:v>8750</c:v>
                </c:pt>
                <c:pt idx="9">
                  <c:v>20510</c:v>
                </c:pt>
                <c:pt idx="10">
                  <c:v>4489</c:v>
                </c:pt>
                <c:pt idx="11">
                  <c:v>0</c:v>
                </c:pt>
              </c:numCache>
            </c:numRef>
          </c:val>
        </c:ser>
        <c:dLbls>
          <c:showLegendKey val="0"/>
          <c:showVal val="0"/>
          <c:showCatName val="0"/>
          <c:showSerName val="0"/>
          <c:showPercent val="0"/>
          <c:showBubbleSize val="0"/>
        </c:dLbls>
        <c:gapWidth val="30"/>
        <c:overlap val="100"/>
        <c:axId val="424088656"/>
        <c:axId val="424086696"/>
      </c:barChart>
      <c:lineChart>
        <c:grouping val="standard"/>
        <c:varyColors val="0"/>
        <c:ser>
          <c:idx val="2"/>
          <c:order val="3"/>
          <c:tx>
            <c:strRef>
              <c:f>'2018 Pace (6)'!$A$9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(6)'!$B$9:$M$9</c:f>
              <c:numCache>
                <c:formatCode>#,##0_);[Red]\(#,##0\)</c:formatCode>
                <c:ptCount val="12"/>
                <c:pt idx="0">
                  <c:v>7261</c:v>
                </c:pt>
                <c:pt idx="1">
                  <c:v>6070</c:v>
                </c:pt>
                <c:pt idx="2">
                  <c:v>8928</c:v>
                </c:pt>
                <c:pt idx="3">
                  <c:v>22345</c:v>
                </c:pt>
                <c:pt idx="4">
                  <c:v>24947</c:v>
                </c:pt>
                <c:pt idx="5">
                  <c:v>24987</c:v>
                </c:pt>
                <c:pt idx="6">
                  <c:v>21216</c:v>
                </c:pt>
                <c:pt idx="7">
                  <c:v>16091</c:v>
                </c:pt>
                <c:pt idx="8">
                  <c:v>14001</c:v>
                </c:pt>
                <c:pt idx="9">
                  <c:v>18424</c:v>
                </c:pt>
                <c:pt idx="10">
                  <c:v>8838</c:v>
                </c:pt>
                <c:pt idx="11">
                  <c:v>1137</c:v>
                </c:pt>
              </c:numCache>
            </c:numRef>
          </c:val>
          <c:smooth val="0"/>
        </c:ser>
        <c:ser>
          <c:idx val="3"/>
          <c:order val="4"/>
          <c:tx>
            <c:strRef>
              <c:f>'2018 Pace (6)'!$A$11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424088656"/>
        <c:axId val="424086696"/>
      </c:lineChart>
      <c:catAx>
        <c:axId val="4240886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6696"/>
        <c:crosses val="autoZero"/>
        <c:auto val="1"/>
        <c:lblAlgn val="ctr"/>
        <c:lblOffset val="100"/>
        <c:noMultiLvlLbl val="0"/>
      </c:catAx>
      <c:valAx>
        <c:axId val="42408669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8656"/>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'2019 Pace (7)'!$A$7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(7)'!$B$7:$M$7</c:f>
              <c:numCache>
                <c:formatCode>#,##0_);[Red]\(#,##0\)</c:formatCode>
                <c:ptCount val="12"/>
                <c:pt idx="0">
                  <c:v>1220</c:v>
                </c:pt>
                <c:pt idx="1">
                  <c:v>0</c:v>
                </c:pt>
                <c:pt idx="2">
                  <c:v>0</c:v>
                </c:pt>
                <c:pt idx="3">
                  <c:v>26356</c:v>
                </c:pt>
                <c:pt idx="4">
                  <c:v>1308</c:v>
                </c:pt>
                <c:pt idx="5">
                  <c:v>23459</c:v>
                </c:pt>
                <c:pt idx="6">
                  <c:v>0</c:v>
                </c:pt>
                <c:pt idx="7">
                  <c:v>1056</c:v>
                </c:pt>
                <c:pt idx="8">
                  <c:v>7055</c:v>
                </c:pt>
                <c:pt idx="9">
                  <c:v>619</c:v>
                </c:pt>
                <c:pt idx="10">
                  <c:v>7826</c:v>
                </c:pt>
                <c:pt idx="11">
                  <c:v>0</c:v>
                </c:pt>
              </c:numCache>
            </c:numRef>
          </c:val>
        </c:ser>
        <c:ser>
          <c:idx val="4"/>
          <c:order val="1"/>
          <c:tx>
            <c:strRef>
              <c:f>'2019 Pace (7)'!$A$8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(7)'!$B$8:$M$8</c:f>
              <c:numCache>
                <c:formatCode>#,##0_);[Red]\(#,##0\)</c:formatCode>
                <c:ptCount val="12"/>
                <c:pt idx="0">
                  <c:v>0</c:v>
                </c:pt>
                <c:pt idx="1">
                  <c:v>0</c:v>
                </c:pt>
                <c:pt idx="2">
                  <c:v>0</c:v>
                </c:pt>
                <c:pt idx="3">
                  <c:v>0</c:v>
                </c:pt>
                <c:pt idx="4">
                  <c:v>810</c:v>
                </c:pt>
                <c:pt idx="5">
                  <c:v>19975</c:v>
                </c:pt>
                <c:pt idx="6">
                  <c:v>4474</c:v>
                </c:pt>
                <c:pt idx="7">
                  <c:v>750</c:v>
                </c:pt>
                <c:pt idx="8">
                  <c:v>2020</c:v>
                </c:pt>
                <c:pt idx="9">
                  <c:v>0</c:v>
                </c:pt>
                <c:pt idx="10">
                  <c:v>3670</c:v>
                </c:pt>
                <c:pt idx="11">
                  <c:v>0</c:v>
                </c:pt>
              </c:numCache>
            </c:numRef>
          </c:val>
        </c:ser>
        <c:ser>
          <c:idx val="1"/>
          <c:order val="2"/>
          <c:tx>
            <c:strRef>
              <c:f>'2019 Pace (7)'!$A$16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(7)'!$B$16:$M$16</c:f>
              <c:numCache>
                <c:formatCode>#,##0_);[Red]\(#,##0\)</c:formatCode>
                <c:ptCount val="12"/>
                <c:pt idx="0">
                  <c:v>0</c:v>
                </c:pt>
                <c:pt idx="1">
                  <c:v>10360</c:v>
                </c:pt>
                <c:pt idx="2">
                  <c:v>1105</c:v>
                </c:pt>
                <c:pt idx="3">
                  <c:v>10433</c:v>
                </c:pt>
                <c:pt idx="4">
                  <c:v>13337</c:v>
                </c:pt>
                <c:pt idx="5">
                  <c:v>17152</c:v>
                </c:pt>
                <c:pt idx="6">
                  <c:v>8765</c:v>
                </c:pt>
                <c:pt idx="7">
                  <c:v>3070</c:v>
                </c:pt>
                <c:pt idx="8">
                  <c:v>7262</c:v>
                </c:pt>
                <c:pt idx="9">
                  <c:v>15537</c:v>
                </c:pt>
                <c:pt idx="10">
                  <c:v>5740</c:v>
                </c:pt>
                <c:pt idx="11">
                  <c:v>12780</c:v>
                </c:pt>
              </c:numCache>
            </c:numRef>
          </c:val>
        </c:ser>
        <c:dLbls>
          <c:showLegendKey val="0"/>
          <c:showVal val="0"/>
          <c:showCatName val="0"/>
          <c:showSerName val="0"/>
          <c:showPercent val="0"/>
          <c:showBubbleSize val="0"/>
        </c:dLbls>
        <c:gapWidth val="30"/>
        <c:overlap val="100"/>
        <c:axId val="424081208"/>
        <c:axId val="424079640"/>
      </c:barChart>
      <c:lineChart>
        <c:grouping val="standard"/>
        <c:varyColors val="0"/>
        <c:ser>
          <c:idx val="2"/>
          <c:order val="3"/>
          <c:tx>
            <c:strRef>
              <c:f>'2019 Pace (7)'!$A$9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(7)'!$B$9:$M$9</c:f>
              <c:numCache>
                <c:formatCode>#,##0_);[Red]\(#,##0\)</c:formatCode>
                <c:ptCount val="12"/>
                <c:pt idx="0">
                  <c:v>5336</c:v>
                </c:pt>
                <c:pt idx="1">
                  <c:v>4456</c:v>
                </c:pt>
                <c:pt idx="2">
                  <c:v>6503</c:v>
                </c:pt>
                <c:pt idx="3">
                  <c:v>15795</c:v>
                </c:pt>
                <c:pt idx="4">
                  <c:v>18095</c:v>
                </c:pt>
                <c:pt idx="5">
                  <c:v>18277</c:v>
                </c:pt>
                <c:pt idx="6">
                  <c:v>15006</c:v>
                </c:pt>
                <c:pt idx="7">
                  <c:v>9912</c:v>
                </c:pt>
                <c:pt idx="8">
                  <c:v>8017</c:v>
                </c:pt>
                <c:pt idx="9">
                  <c:v>10763</c:v>
                </c:pt>
                <c:pt idx="10">
                  <c:v>5057</c:v>
                </c:pt>
                <c:pt idx="11">
                  <c:v>674</c:v>
                </c:pt>
              </c:numCache>
            </c:numRef>
          </c:val>
          <c:smooth val="0"/>
        </c:ser>
        <c:ser>
          <c:idx val="3"/>
          <c:order val="4"/>
          <c:tx>
            <c:strRef>
              <c:f>'2019 Pace (7)'!$A$11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424081208"/>
        <c:axId val="424079640"/>
      </c:lineChart>
      <c:catAx>
        <c:axId val="4240812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79640"/>
        <c:crosses val="autoZero"/>
        <c:auto val="1"/>
        <c:lblAlgn val="ctr"/>
        <c:lblOffset val="100"/>
        <c:noMultiLvlLbl val="0"/>
      </c:catAx>
      <c:valAx>
        <c:axId val="424079640"/>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1208"/>
        <c:crosses val="autoZero"/>
        <c:crossBetween val="between"/>
        <c:majorUnit val="10000"/>
      </c:valAx>
    </c:plotArea>
    <c:legend>
      <c:legendPos val="b"/>
      <c:layout>
        <c:manualLayout>
          <c:xMode val="edge"/>
          <c:yMode val="edge"/>
          <c:x val="6.8319653786969872E-2"/>
          <c:y val="0.9178362026780551"/>
          <c:w val="0.79525101239237128"/>
          <c:h val="4.808487922060589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'2020 Pace (8)'!$A$7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(8)'!$B$7:$M$7</c:f>
              <c:numCache>
                <c:formatCode>#,##0_);[Red]\(#,##0\)</c:formatCode>
                <c:ptCount val="12"/>
                <c:pt idx="0">
                  <c:v>0</c:v>
                </c:pt>
                <c:pt idx="1">
                  <c:v>0</c:v>
                </c:pt>
                <c:pt idx="2">
                  <c:v>2400</c:v>
                </c:pt>
                <c:pt idx="3">
                  <c:v>1205</c:v>
                </c:pt>
                <c:pt idx="4">
                  <c:v>0</c:v>
                </c:pt>
                <c:pt idx="5">
                  <c:v>0</c:v>
                </c:pt>
                <c:pt idx="6">
                  <c:v>12546</c:v>
                </c:pt>
                <c:pt idx="7">
                  <c:v>21550</c:v>
                </c:pt>
                <c:pt idx="8">
                  <c:v>0</c:v>
                </c:pt>
                <c:pt idx="9">
                  <c:v>14355</c:v>
                </c:pt>
                <c:pt idx="10">
                  <c:v>0</c:v>
                </c:pt>
                <c:pt idx="11">
                  <c:v>0</c:v>
                </c:pt>
              </c:numCache>
            </c:numRef>
          </c:val>
        </c:ser>
        <c:ser>
          <c:idx val="4"/>
          <c:order val="1"/>
          <c:tx>
            <c:strRef>
              <c:f>'2020 Pace (8)'!$A$8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(8)'!$B$8:$M$8</c:f>
              <c:numCache>
                <c:formatCode>#,##0_);[Red]\(#,##0\)</c:formatCode>
                <c:ptCount val="12"/>
                <c:pt idx="0">
                  <c:v>0</c:v>
                </c:pt>
                <c:pt idx="1">
                  <c:v>0</c:v>
                </c:pt>
                <c:pt idx="2">
                  <c:v>0</c:v>
                </c:pt>
                <c:pt idx="3">
                  <c:v>0</c:v>
                </c:pt>
                <c:pt idx="4">
                  <c:v>12090</c:v>
                </c:pt>
                <c:pt idx="5">
                  <c:v>0</c:v>
                </c:pt>
                <c:pt idx="6">
                  <c:v>0</c:v>
                </c:pt>
                <c:pt idx="7">
                  <c:v>0</c:v>
                </c:pt>
                <c:pt idx="8">
                  <c:v>0</c:v>
                </c:pt>
                <c:pt idx="9">
                  <c:v>0</c:v>
                </c:pt>
                <c:pt idx="10">
                  <c:v>0</c:v>
                </c:pt>
                <c:pt idx="11">
                  <c:v>0</c:v>
                </c:pt>
              </c:numCache>
            </c:numRef>
          </c:val>
        </c:ser>
        <c:ser>
          <c:idx val="1"/>
          <c:order val="2"/>
          <c:tx>
            <c:strRef>
              <c:f>'2020 Pace (8)'!$A$16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(8)'!$B$16:$M$16</c:f>
              <c:numCache>
                <c:formatCode>#,##0_);[Red]\(#,##0\)</c:formatCode>
                <c:ptCount val="12"/>
                <c:pt idx="0">
                  <c:v>4088</c:v>
                </c:pt>
                <c:pt idx="1">
                  <c:v>295</c:v>
                </c:pt>
                <c:pt idx="2">
                  <c:v>1232</c:v>
                </c:pt>
                <c:pt idx="3">
                  <c:v>9632</c:v>
                </c:pt>
                <c:pt idx="4">
                  <c:v>4995</c:v>
                </c:pt>
                <c:pt idx="5">
                  <c:v>41680</c:v>
                </c:pt>
                <c:pt idx="6">
                  <c:v>7138</c:v>
                </c:pt>
                <c:pt idx="7">
                  <c:v>1835</c:v>
                </c:pt>
                <c:pt idx="8">
                  <c:v>8917</c:v>
                </c:pt>
                <c:pt idx="9">
                  <c:v>6932</c:v>
                </c:pt>
                <c:pt idx="10">
                  <c:v>2316</c:v>
                </c:pt>
                <c:pt idx="11">
                  <c:v>0</c:v>
                </c:pt>
              </c:numCache>
            </c:numRef>
          </c:val>
        </c:ser>
        <c:dLbls>
          <c:showLegendKey val="0"/>
          <c:showVal val="0"/>
          <c:showCatName val="0"/>
          <c:showSerName val="0"/>
          <c:showPercent val="0"/>
          <c:showBubbleSize val="0"/>
        </c:dLbls>
        <c:gapWidth val="30"/>
        <c:overlap val="100"/>
        <c:axId val="424085912"/>
        <c:axId val="424091008"/>
      </c:barChart>
      <c:lineChart>
        <c:grouping val="standard"/>
        <c:varyColors val="0"/>
        <c:ser>
          <c:idx val="2"/>
          <c:order val="3"/>
          <c:tx>
            <c:strRef>
              <c:f>'2020 Pace (8)'!$A$9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(8)'!$B$9:$M$9</c:f>
              <c:numCache>
                <c:formatCode>#,##0_);[Red]\(#,##0\)</c:formatCode>
                <c:ptCount val="12"/>
                <c:pt idx="0">
                  <c:v>3277</c:v>
                </c:pt>
                <c:pt idx="1">
                  <c:v>2657</c:v>
                </c:pt>
                <c:pt idx="2">
                  <c:v>3982</c:v>
                </c:pt>
                <c:pt idx="3">
                  <c:v>10029</c:v>
                </c:pt>
                <c:pt idx="4">
                  <c:v>10891</c:v>
                </c:pt>
                <c:pt idx="5">
                  <c:v>10912</c:v>
                </c:pt>
                <c:pt idx="6">
                  <c:v>9216</c:v>
                </c:pt>
                <c:pt idx="7">
                  <c:v>6883</c:v>
                </c:pt>
                <c:pt idx="8">
                  <c:v>5986</c:v>
                </c:pt>
                <c:pt idx="9">
                  <c:v>7500</c:v>
                </c:pt>
                <c:pt idx="10">
                  <c:v>3509</c:v>
                </c:pt>
                <c:pt idx="11">
                  <c:v>465</c:v>
                </c:pt>
              </c:numCache>
            </c:numRef>
          </c:val>
          <c:smooth val="0"/>
        </c:ser>
        <c:ser>
          <c:idx val="3"/>
          <c:order val="4"/>
          <c:tx>
            <c:strRef>
              <c:f>'2020 Pace (8)'!$A$11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424085912"/>
        <c:axId val="424091008"/>
      </c:lineChart>
      <c:catAx>
        <c:axId val="4240859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91008"/>
        <c:crosses val="autoZero"/>
        <c:auto val="1"/>
        <c:lblAlgn val="ctr"/>
        <c:lblOffset val="100"/>
        <c:noMultiLvlLbl val="0"/>
      </c:catAx>
      <c:valAx>
        <c:axId val="424091008"/>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5912"/>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'2021 Pace (9)'!$A$7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(9)'!$B$7:$M$7</c:f>
              <c:numCache>
                <c:formatCode>#,##0_);[Red]\(#,##0\)</c:formatCode>
                <c:ptCount val="12"/>
                <c:pt idx="0">
                  <c:v>0</c:v>
                </c:pt>
                <c:pt idx="1">
                  <c:v>0</c:v>
                </c:pt>
                <c:pt idx="2">
                  <c:v>0</c:v>
                </c:pt>
                <c:pt idx="3">
                  <c:v>11770</c:v>
                </c:pt>
                <c:pt idx="4">
                  <c:v>0</c:v>
                </c:pt>
                <c:pt idx="5">
                  <c:v>0</c:v>
                </c:pt>
                <c:pt idx="6">
                  <c:v>0</c:v>
                </c:pt>
                <c:pt idx="7">
                  <c:v>0</c:v>
                </c:pt>
                <c:pt idx="8">
                  <c:v>0</c:v>
                </c:pt>
                <c:pt idx="9">
                  <c:v>12155</c:v>
                </c:pt>
                <c:pt idx="10">
                  <c:v>0</c:v>
                </c:pt>
                <c:pt idx="11">
                  <c:v>0</c:v>
                </c:pt>
              </c:numCache>
            </c:numRef>
          </c:val>
        </c:ser>
        <c:ser>
          <c:idx val="4"/>
          <c:order val="1"/>
          <c:tx>
            <c:strRef>
              <c:f>'2021 Pace (9)'!$A$8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(9)'!$B$8:$M$8</c:f>
              <c:numCache>
                <c:formatCode>#,##0_);[Red]\(#,##0\)</c:formatCode>
                <c:ptCount val="12"/>
                <c:pt idx="0">
                  <c:v>0</c:v>
                </c:pt>
                <c:pt idx="1">
                  <c:v>0</c:v>
                </c:pt>
                <c:pt idx="2">
                  <c:v>0</c:v>
                </c:pt>
                <c:pt idx="3">
                  <c:v>15137</c:v>
                </c:pt>
                <c:pt idx="4">
                  <c:v>0</c:v>
                </c:pt>
                <c:pt idx="5">
                  <c:v>0</c:v>
                </c:pt>
                <c:pt idx="6">
                  <c:v>0</c:v>
                </c:pt>
                <c:pt idx="7">
                  <c:v>0</c:v>
                </c:pt>
                <c:pt idx="8">
                  <c:v>5250</c:v>
                </c:pt>
                <c:pt idx="9">
                  <c:v>0</c:v>
                </c:pt>
                <c:pt idx="10">
                  <c:v>0</c:v>
                </c:pt>
                <c:pt idx="11">
                  <c:v>0</c:v>
                </c:pt>
              </c:numCache>
            </c:numRef>
          </c:val>
        </c:ser>
        <c:ser>
          <c:idx val="1"/>
          <c:order val="2"/>
          <c:tx>
            <c:strRef>
              <c:f>'2021 Pace (9)'!$A$16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(9)'!$B$16:$M$16</c:f>
              <c:numCache>
                <c:formatCode>#,##0_);[Red]\(#,##0\)</c:formatCode>
                <c:ptCount val="12"/>
                <c:pt idx="0">
                  <c:v>1800</c:v>
                </c:pt>
                <c:pt idx="1">
                  <c:v>0</c:v>
                </c:pt>
                <c:pt idx="2">
                  <c:v>0</c:v>
                </c:pt>
                <c:pt idx="3">
                  <c:v>0</c:v>
                </c:pt>
                <c:pt idx="4">
                  <c:v>0</c:v>
                </c:pt>
                <c:pt idx="5">
                  <c:v>14000</c:v>
                </c:pt>
                <c:pt idx="6">
                  <c:v>3440</c:v>
                </c:pt>
                <c:pt idx="7">
                  <c:v>1080</c:v>
                </c:pt>
                <c:pt idx="8">
                  <c:v>12424</c:v>
                </c:pt>
                <c:pt idx="9">
                  <c:v>8535</c:v>
                </c:pt>
                <c:pt idx="10">
                  <c:v>17153</c:v>
                </c:pt>
                <c:pt idx="11">
                  <c:v>0</c:v>
                </c:pt>
              </c:numCache>
            </c:numRef>
          </c:val>
        </c:ser>
        <c:dLbls>
          <c:showLegendKey val="0"/>
          <c:showVal val="0"/>
          <c:showCatName val="0"/>
          <c:showSerName val="0"/>
          <c:showPercent val="0"/>
          <c:showBubbleSize val="0"/>
        </c:dLbls>
        <c:gapWidth val="30"/>
        <c:overlap val="100"/>
        <c:axId val="424091792"/>
        <c:axId val="424091400"/>
      </c:barChart>
      <c:lineChart>
        <c:grouping val="standard"/>
        <c:varyColors val="0"/>
        <c:ser>
          <c:idx val="2"/>
          <c:order val="3"/>
          <c:tx>
            <c:strRef>
              <c:f>'2021 Pace (9)'!$A$9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(9)'!$B$9:$M$9</c:f>
              <c:numCache>
                <c:formatCode>#,##0_);[Red]\(#,##0\)</c:formatCode>
                <c:ptCount val="12"/>
                <c:pt idx="0">
                  <c:v>2213</c:v>
                </c:pt>
                <c:pt idx="1">
                  <c:v>1760</c:v>
                </c:pt>
                <c:pt idx="2">
                  <c:v>2657</c:v>
                </c:pt>
                <c:pt idx="3">
                  <c:v>6718</c:v>
                </c:pt>
                <c:pt idx="4">
                  <c:v>7313</c:v>
                </c:pt>
                <c:pt idx="5">
                  <c:v>7336</c:v>
                </c:pt>
                <c:pt idx="6">
                  <c:v>6317</c:v>
                </c:pt>
                <c:pt idx="7">
                  <c:v>4573</c:v>
                </c:pt>
                <c:pt idx="8">
                  <c:v>4045</c:v>
                </c:pt>
                <c:pt idx="9">
                  <c:v>4909</c:v>
                </c:pt>
                <c:pt idx="10">
                  <c:v>2415</c:v>
                </c:pt>
                <c:pt idx="11">
                  <c:v>307</c:v>
                </c:pt>
              </c:numCache>
            </c:numRef>
          </c:val>
          <c:smooth val="0"/>
        </c:ser>
        <c:ser>
          <c:idx val="3"/>
          <c:order val="4"/>
          <c:tx>
            <c:strRef>
              <c:f>'2021 Pace (9)'!$A$11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424091792"/>
        <c:axId val="424091400"/>
      </c:lineChart>
      <c:catAx>
        <c:axId val="4240917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91400"/>
        <c:crosses val="autoZero"/>
        <c:auto val="1"/>
        <c:lblAlgn val="ctr"/>
        <c:lblOffset val="100"/>
        <c:noMultiLvlLbl val="0"/>
      </c:catAx>
      <c:valAx>
        <c:axId val="424091400"/>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91792"/>
        <c:crosses val="autoZero"/>
        <c:crossBetween val="between"/>
        <c:majorUnit val="10000"/>
      </c:valAx>
    </c:plotArea>
    <c:legend>
      <c:legendPos val="b"/>
      <c:layout>
        <c:manualLayout>
          <c:xMode val="edge"/>
          <c:yMode val="edge"/>
          <c:x val="6.8319646969562914E-2"/>
          <c:y val="0.91783608739048461"/>
          <c:w val="0.79525092560569866"/>
          <c:h val="4.808487671435435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'2022 Pace (10)'!$A$7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(10)'!$B$7:$M$7</c:f>
              <c:numCache>
                <c:formatCode>#,##0_);[Red]\(#,##0\)</c:formatCode>
                <c:ptCount val="12"/>
                <c:pt idx="0">
                  <c:v>0</c:v>
                </c:pt>
                <c:pt idx="1">
                  <c:v>0</c:v>
                </c:pt>
                <c:pt idx="2">
                  <c:v>0</c:v>
                </c:pt>
                <c:pt idx="3">
                  <c:v>0</c:v>
                </c:pt>
                <c:pt idx="4">
                  <c:v>0</c:v>
                </c:pt>
                <c:pt idx="5">
                  <c:v>13408</c:v>
                </c:pt>
                <c:pt idx="6">
                  <c:v>5044</c:v>
                </c:pt>
                <c:pt idx="7">
                  <c:v>0</c:v>
                </c:pt>
                <c:pt idx="8">
                  <c:v>0</c:v>
                </c:pt>
                <c:pt idx="9">
                  <c:v>2245</c:v>
                </c:pt>
                <c:pt idx="10">
                  <c:v>6317</c:v>
                </c:pt>
                <c:pt idx="11">
                  <c:v>0</c:v>
                </c:pt>
              </c:numCache>
            </c:numRef>
          </c:val>
        </c:ser>
        <c:ser>
          <c:idx val="4"/>
          <c:order val="1"/>
          <c:tx>
            <c:strRef>
              <c:f>'2022 Pace (10)'!$A$8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(10)'!$B$8:$M$8</c:f>
              <c:numCache>
                <c:formatCode>#,##0_);[Red]\(#,##0\)</c:formatCode>
                <c:ptCount val="12"/>
                <c:pt idx="0">
                  <c:v>0</c:v>
                </c:pt>
                <c:pt idx="1">
                  <c:v>0</c:v>
                </c:pt>
                <c:pt idx="2">
                  <c:v>0</c:v>
                </c:pt>
                <c:pt idx="3">
                  <c:v>0</c:v>
                </c:pt>
                <c:pt idx="4">
                  <c:v>5000</c:v>
                </c:pt>
                <c:pt idx="5">
                  <c:v>0</c:v>
                </c:pt>
                <c:pt idx="6">
                  <c:v>0</c:v>
                </c:pt>
                <c:pt idx="7">
                  <c:v>0</c:v>
                </c:pt>
                <c:pt idx="8">
                  <c:v>0</c:v>
                </c:pt>
                <c:pt idx="9">
                  <c:v>0</c:v>
                </c:pt>
                <c:pt idx="10">
                  <c:v>0</c:v>
                </c:pt>
                <c:pt idx="11">
                  <c:v>0</c:v>
                </c:pt>
              </c:numCache>
            </c:numRef>
          </c:val>
        </c:ser>
        <c:ser>
          <c:idx val="1"/>
          <c:order val="2"/>
          <c:tx>
            <c:strRef>
              <c:f>'2022 Pace (10)'!$A$16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(10)'!$B$16:$M$16</c:f>
              <c:numCache>
                <c:formatCode>#,##0_);[Red]\(#,##0\)</c:formatCode>
                <c:ptCount val="12"/>
                <c:pt idx="0">
                  <c:v>0</c:v>
                </c:pt>
                <c:pt idx="1">
                  <c:v>0</c:v>
                </c:pt>
                <c:pt idx="2">
                  <c:v>0</c:v>
                </c:pt>
                <c:pt idx="3">
                  <c:v>0</c:v>
                </c:pt>
                <c:pt idx="4">
                  <c:v>0</c:v>
                </c:pt>
                <c:pt idx="5">
                  <c:v>0</c:v>
                </c:pt>
                <c:pt idx="6">
                  <c:v>0</c:v>
                </c:pt>
                <c:pt idx="7">
                  <c:v>0</c:v>
                </c:pt>
                <c:pt idx="8">
                  <c:v>15490</c:v>
                </c:pt>
                <c:pt idx="9">
                  <c:v>24484</c:v>
                </c:pt>
                <c:pt idx="10">
                  <c:v>0</c:v>
                </c:pt>
                <c:pt idx="11">
                  <c:v>0</c:v>
                </c:pt>
              </c:numCache>
            </c:numRef>
          </c:val>
        </c:ser>
        <c:dLbls>
          <c:showLegendKey val="0"/>
          <c:showVal val="0"/>
          <c:showCatName val="0"/>
          <c:showSerName val="0"/>
          <c:showPercent val="0"/>
          <c:showBubbleSize val="0"/>
        </c:dLbls>
        <c:gapWidth val="30"/>
        <c:overlap val="100"/>
        <c:axId val="424089048"/>
        <c:axId val="424089440"/>
      </c:barChart>
      <c:lineChart>
        <c:grouping val="standard"/>
        <c:varyColors val="0"/>
        <c:ser>
          <c:idx val="2"/>
          <c:order val="3"/>
          <c:tx>
            <c:strRef>
              <c:f>'2022 Pace (10)'!$A$9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(10)'!$B$9:$M$9</c:f>
              <c:numCache>
                <c:formatCode>#,##0_);[Red]\(#,##0\)</c:formatCode>
                <c:ptCount val="12"/>
                <c:pt idx="0">
                  <c:v>1461</c:v>
                </c:pt>
                <c:pt idx="1">
                  <c:v>1230</c:v>
                </c:pt>
                <c:pt idx="2">
                  <c:v>1770</c:v>
                </c:pt>
                <c:pt idx="3">
                  <c:v>4475</c:v>
                </c:pt>
                <c:pt idx="4">
                  <c:v>4995</c:v>
                </c:pt>
                <c:pt idx="5">
                  <c:v>5110</c:v>
                </c:pt>
                <c:pt idx="6">
                  <c:v>4400</c:v>
                </c:pt>
                <c:pt idx="7">
                  <c:v>3350</c:v>
                </c:pt>
                <c:pt idx="8">
                  <c:v>2796</c:v>
                </c:pt>
                <c:pt idx="9">
                  <c:v>3519</c:v>
                </c:pt>
                <c:pt idx="10">
                  <c:v>1686</c:v>
                </c:pt>
                <c:pt idx="11">
                  <c:v>225</c:v>
                </c:pt>
              </c:numCache>
            </c:numRef>
          </c:val>
          <c:smooth val="0"/>
        </c:ser>
        <c:ser>
          <c:idx val="3"/>
          <c:order val="4"/>
          <c:tx>
            <c:strRef>
              <c:f>'2022 Pace (10)'!$A$11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424089048"/>
        <c:axId val="424089440"/>
      </c:lineChart>
      <c:catAx>
        <c:axId val="4240890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9440"/>
        <c:crosses val="autoZero"/>
        <c:auto val="1"/>
        <c:lblAlgn val="ctr"/>
        <c:lblOffset val="100"/>
        <c:noMultiLvlLbl val="0"/>
      </c:catAx>
      <c:valAx>
        <c:axId val="424089440"/>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4089048"/>
        <c:crosses val="autoZero"/>
        <c:crossBetween val="between"/>
        <c:majorUnit val="10000"/>
      </c:valAx>
    </c:plotArea>
    <c:legend>
      <c:legendPos val="b"/>
      <c:layout>
        <c:manualLayout>
          <c:xMode val="edge"/>
          <c:yMode val="edge"/>
          <c:x val="6.8319586986611197E-2"/>
          <c:y val="0.91783613696015276"/>
          <c:w val="0.79525099610226735"/>
          <c:h val="4.808488427582913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'2023 Pace (11)'!$A$7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(11)'!$B$7:$M$7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1"/>
          <c:tx>
            <c:strRef>
              <c:f>'2023 Pace (11)'!$A$8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(11)'!$B$8:$M$8</c:f>
              <c:numCache>
                <c:formatCode>#,##0_);[Red]\(#,##0\)</c:formatCode>
                <c:ptCount val="12"/>
                <c:pt idx="0">
                  <c:v>0</c:v>
                </c:pt>
                <c:pt idx="1">
                  <c:v>0</c:v>
                </c:pt>
                <c:pt idx="2">
                  <c:v>0</c:v>
                </c:pt>
                <c:pt idx="3">
                  <c:v>0</c:v>
                </c:pt>
                <c:pt idx="4">
                  <c:v>0</c:v>
                </c:pt>
                <c:pt idx="5">
                  <c:v>0</c:v>
                </c:pt>
                <c:pt idx="6">
                  <c:v>0</c:v>
                </c:pt>
                <c:pt idx="7">
                  <c:v>0</c:v>
                </c:pt>
                <c:pt idx="8">
                  <c:v>0</c:v>
                </c:pt>
                <c:pt idx="9">
                  <c:v>22743</c:v>
                </c:pt>
                <c:pt idx="10">
                  <c:v>0</c:v>
                </c:pt>
                <c:pt idx="11">
                  <c:v>0</c:v>
                </c:pt>
              </c:numCache>
            </c:numRef>
          </c:val>
        </c:ser>
        <c:ser>
          <c:idx val="1"/>
          <c:order val="2"/>
          <c:tx>
            <c:strRef>
              <c:f>'2023 Pace (11)'!$A$16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(11)'!$B$16:$M$16</c:f>
              <c:numCache>
                <c:formatCode>#,##0_);[Red]\(#,##0\)</c:formatCode>
                <c:ptCount val="12"/>
                <c:pt idx="0">
                  <c:v>0</c:v>
                </c:pt>
                <c:pt idx="1">
                  <c:v>0</c:v>
                </c:pt>
                <c:pt idx="2">
                  <c:v>11499</c:v>
                </c:pt>
                <c:pt idx="3">
                  <c:v>0</c:v>
                </c:pt>
                <c:pt idx="4">
                  <c:v>0</c:v>
                </c:pt>
                <c:pt idx="5">
                  <c:v>0</c:v>
                </c:pt>
                <c:pt idx="6">
                  <c:v>0</c:v>
                </c:pt>
                <c:pt idx="7">
                  <c:v>16625</c:v>
                </c:pt>
                <c:pt idx="8">
                  <c:v>1750</c:v>
                </c:pt>
                <c:pt idx="9">
                  <c:v>0</c:v>
                </c:pt>
                <c:pt idx="10">
                  <c:v>0</c:v>
                </c:pt>
                <c:pt idx="11">
                  <c:v>0</c:v>
                </c:pt>
              </c:numCache>
            </c:numRef>
          </c:val>
        </c:ser>
        <c:dLbls>
          <c:showLegendKey val="0"/>
          <c:showVal val="0"/>
          <c:showCatName val="0"/>
          <c:showSerName val="0"/>
          <c:showPercent val="0"/>
          <c:showBubbleSize val="0"/>
        </c:dLbls>
        <c:gapWidth val="30"/>
        <c:overlap val="100"/>
        <c:axId val="262901920"/>
        <c:axId val="262900352"/>
      </c:barChart>
      <c:lineChart>
        <c:grouping val="standard"/>
        <c:varyColors val="0"/>
        <c:ser>
          <c:idx val="2"/>
          <c:order val="3"/>
          <c:tx>
            <c:strRef>
              <c:f>'2023 Pace (11)'!$A$9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(11)'!$B$9:$M$9</c:f>
              <c:numCache>
                <c:formatCode>#,##0_);[Red]\(#,##0\)</c:formatCode>
                <c:ptCount val="12"/>
                <c:pt idx="0">
                  <c:v>829</c:v>
                </c:pt>
                <c:pt idx="1">
                  <c:v>715</c:v>
                </c:pt>
                <c:pt idx="2">
                  <c:v>981</c:v>
                </c:pt>
                <c:pt idx="3">
                  <c:v>2480</c:v>
                </c:pt>
                <c:pt idx="4">
                  <c:v>2870</c:v>
                </c:pt>
                <c:pt idx="5">
                  <c:v>2936</c:v>
                </c:pt>
                <c:pt idx="6">
                  <c:v>2051</c:v>
                </c:pt>
                <c:pt idx="7">
                  <c:v>1587</c:v>
                </c:pt>
                <c:pt idx="8">
                  <c:v>1344</c:v>
                </c:pt>
                <c:pt idx="9">
                  <c:v>1821</c:v>
                </c:pt>
                <c:pt idx="10">
                  <c:v>896</c:v>
                </c:pt>
                <c:pt idx="11">
                  <c:v>119</c:v>
                </c:pt>
              </c:numCache>
            </c:numRef>
          </c:val>
          <c:smooth val="0"/>
        </c:ser>
        <c:ser>
          <c:idx val="3"/>
          <c:order val="4"/>
          <c:tx>
            <c:strRef>
              <c:f>'2023 Pace (11)'!$A$11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(11)'!$B$11:$M$11</c:f>
              <c:numCache>
                <c:formatCode>#,##0</c:formatCode>
                <c:ptCount val="12"/>
                <c:pt idx="0">
                  <c:v>11123</c:v>
                </c:pt>
                <c:pt idx="1">
                  <c:v>9590</c:v>
                </c:pt>
                <c:pt idx="2">
                  <c:v>14471</c:v>
                </c:pt>
                <c:pt idx="3">
                  <c:v>36593</c:v>
                </c:pt>
                <c:pt idx="4">
                  <c:v>42347</c:v>
                </c:pt>
                <c:pt idx="5">
                  <c:v>43324</c:v>
                </c:pt>
                <c:pt idx="6">
                  <c:v>37304</c:v>
                </c:pt>
                <c:pt idx="7">
                  <c:v>28863</c:v>
                </c:pt>
                <c:pt idx="8">
                  <c:v>25527</c:v>
                </c:pt>
                <c:pt idx="9">
                  <c:v>34580</c:v>
                </c:pt>
                <c:pt idx="10">
                  <c:v>17010</c:v>
                </c:pt>
                <c:pt idx="11">
                  <c:v>2268</c:v>
                </c:pt>
              </c:numCache>
            </c:numRef>
          </c:val>
          <c:smooth val="0"/>
        </c:ser>
        <c:dLbls>
          <c:showLegendKey val="0"/>
          <c:showVal val="0"/>
          <c:showCatName val="0"/>
          <c:showSerName val="0"/>
          <c:showPercent val="0"/>
          <c:showBubbleSize val="0"/>
        </c:dLbls>
        <c:marker val="1"/>
        <c:smooth val="0"/>
        <c:axId val="262901920"/>
        <c:axId val="262900352"/>
      </c:lineChart>
      <c:catAx>
        <c:axId val="2629019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900352"/>
        <c:crosses val="autoZero"/>
        <c:auto val="1"/>
        <c:lblAlgn val="ctr"/>
        <c:lblOffset val="100"/>
        <c:noMultiLvlLbl val="0"/>
      </c:catAx>
      <c:valAx>
        <c:axId val="262900352"/>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901920"/>
        <c:crosses val="autoZero"/>
        <c:crossBetween val="between"/>
        <c:majorUnit val="10000"/>
      </c:valAx>
    </c:plotArea>
    <c:legend>
      <c:legendPos val="b"/>
      <c:layout>
        <c:manualLayout>
          <c:xMode val="edge"/>
          <c:yMode val="edge"/>
          <c:x val="6.8319644659802142E-2"/>
          <c:y val="0.91783633191102509"/>
          <c:w val="0.79525103977387446"/>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4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4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1219200</xdr:colOff>
      <xdr:row>29</xdr:row>
      <xdr:rowOff>133350</xdr:rowOff>
    </xdr:from>
    <xdr:to>
      <xdr:col>13</xdr:col>
      <xdr:colOff>28575</xdr:colOff>
      <xdr:row>50</xdr:row>
      <xdr:rowOff>76200</xdr:rowOff>
    </xdr:to>
    <xdr:graphicFrame macro="">
      <xdr:nvGraphicFramePr>
        <xdr:cNvPr id="512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1219200</xdr:colOff>
      <xdr:row>29</xdr:row>
      <xdr:rowOff>114300</xdr:rowOff>
    </xdr:from>
    <xdr:to>
      <xdr:col>13</xdr:col>
      <xdr:colOff>85725</xdr:colOff>
      <xdr:row>50</xdr:row>
      <xdr:rowOff>114300</xdr:rowOff>
    </xdr:to>
    <xdr:graphicFrame macro="">
      <xdr:nvGraphicFramePr>
        <xdr:cNvPr id="399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1476375</xdr:colOff>
      <xdr:row>29</xdr:row>
      <xdr:rowOff>152400</xdr:rowOff>
    </xdr:from>
    <xdr:to>
      <xdr:col>8</xdr:col>
      <xdr:colOff>676275</xdr:colOff>
      <xdr:row>50</xdr:row>
      <xdr:rowOff>38100</xdr:rowOff>
    </xdr:to>
    <xdr:graphicFrame macro="">
      <xdr:nvGraphicFramePr>
        <xdr:cNvPr id="564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1333500</xdr:colOff>
      <xdr:row>30</xdr:row>
      <xdr:rowOff>114300</xdr:rowOff>
    </xdr:from>
    <xdr:to>
      <xdr:col>8</xdr:col>
      <xdr:colOff>76200</xdr:colOff>
      <xdr:row>50</xdr:row>
      <xdr:rowOff>57150</xdr:rowOff>
    </xdr:to>
    <xdr:graphicFrame macro="">
      <xdr:nvGraphicFramePr>
        <xdr:cNvPr id="5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1419225</xdr:colOff>
      <xdr:row>29</xdr:row>
      <xdr:rowOff>114300</xdr:rowOff>
    </xdr:from>
    <xdr:to>
      <xdr:col>9</xdr:col>
      <xdr:colOff>38100</xdr:colOff>
      <xdr:row>48</xdr:row>
      <xdr:rowOff>114300</xdr:rowOff>
    </xdr:to>
    <xdr:graphicFrame macro="">
      <xdr:nvGraphicFramePr>
        <xdr:cNvPr id="451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33</xdr:row>
      <xdr:rowOff>133350</xdr:rowOff>
    </xdr:from>
    <xdr:to>
      <xdr:col>6</xdr:col>
      <xdr:colOff>457200</xdr:colOff>
      <xdr:row>45</xdr:row>
      <xdr:rowOff>66675</xdr:rowOff>
    </xdr:to>
    <xdr:pic>
      <xdr:nvPicPr>
        <xdr:cNvPr id="380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81650"/>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1400175</xdr:colOff>
      <xdr:row>29</xdr:row>
      <xdr:rowOff>114300</xdr:rowOff>
    </xdr:from>
    <xdr:to>
      <xdr:col>9</xdr:col>
      <xdr:colOff>19050</xdr:colOff>
      <xdr:row>49</xdr:row>
      <xdr:rowOff>95250</xdr:rowOff>
    </xdr:to>
    <xdr:graphicFrame macro="">
      <xdr:nvGraphicFramePr>
        <xdr:cNvPr id="1505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1362075</xdr:colOff>
      <xdr:row>29</xdr:row>
      <xdr:rowOff>133350</xdr:rowOff>
    </xdr:from>
    <xdr:to>
      <xdr:col>13</xdr:col>
      <xdr:colOff>133350</xdr:colOff>
      <xdr:row>50</xdr:row>
      <xdr:rowOff>133350</xdr:rowOff>
    </xdr:to>
    <xdr:graphicFrame macro="">
      <xdr:nvGraphicFramePr>
        <xdr:cNvPr id="522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1181100</xdr:colOff>
      <xdr:row>29</xdr:row>
      <xdr:rowOff>104775</xdr:rowOff>
    </xdr:from>
    <xdr:to>
      <xdr:col>13</xdr:col>
      <xdr:colOff>152400</xdr:colOff>
      <xdr:row>50</xdr:row>
      <xdr:rowOff>104775</xdr:rowOff>
    </xdr:to>
    <xdr:graphicFrame macro="">
      <xdr:nvGraphicFramePr>
        <xdr:cNvPr id="47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1143000</xdr:colOff>
      <xdr:row>29</xdr:row>
      <xdr:rowOff>152400</xdr:rowOff>
    </xdr:from>
    <xdr:to>
      <xdr:col>13</xdr:col>
      <xdr:colOff>85725</xdr:colOff>
      <xdr:row>50</xdr:row>
      <xdr:rowOff>76200</xdr:rowOff>
    </xdr:to>
    <xdr:graphicFrame macro="">
      <xdr:nvGraphicFramePr>
        <xdr:cNvPr id="389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1171575</xdr:colOff>
      <xdr:row>29</xdr:row>
      <xdr:rowOff>104775</xdr:rowOff>
    </xdr:from>
    <xdr:to>
      <xdr:col>13</xdr:col>
      <xdr:colOff>190500</xdr:colOff>
      <xdr:row>50</xdr:row>
      <xdr:rowOff>66675</xdr:rowOff>
    </xdr:to>
    <xdr:graphicFrame macro="">
      <xdr:nvGraphicFramePr>
        <xdr:cNvPr id="481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1209675</xdr:colOff>
      <xdr:row>29</xdr:row>
      <xdr:rowOff>152400</xdr:rowOff>
    </xdr:from>
    <xdr:to>
      <xdr:col>13</xdr:col>
      <xdr:colOff>152400</xdr:colOff>
      <xdr:row>50</xdr:row>
      <xdr:rowOff>76200</xdr:rowOff>
    </xdr:to>
    <xdr:graphicFrame macro="">
      <xdr:nvGraphicFramePr>
        <xdr:cNvPr id="49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1200150</xdr:colOff>
      <xdr:row>29</xdr:row>
      <xdr:rowOff>104775</xdr:rowOff>
    </xdr:from>
    <xdr:to>
      <xdr:col>13</xdr:col>
      <xdr:colOff>104775</xdr:colOff>
      <xdr:row>50</xdr:row>
      <xdr:rowOff>76200</xdr:rowOff>
    </xdr:to>
    <xdr:graphicFrame macro="">
      <xdr:nvGraphicFramePr>
        <xdr:cNvPr id="50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Normal="100" workbookViewId="0">
      <selection activeCell="A82" sqref="A82"/>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5"/>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8" t="s">
        <v>52</v>
      </c>
      <c r="K14" s="18" t="s">
        <v>62</v>
      </c>
      <c r="L14" s="12"/>
      <c r="M14" s="12"/>
      <c r="N14" s="12"/>
      <c r="O14" s="12"/>
      <c r="P14" s="11"/>
    </row>
    <row r="15" spans="5:16" ht="26.25" x14ac:dyDescent="0.4">
      <c r="E15" s="13"/>
      <c r="F15" s="12"/>
      <c r="G15" s="12"/>
      <c r="I15" s="17"/>
      <c r="J15" s="78" t="s">
        <v>85</v>
      </c>
      <c r="K15" s="18" t="s">
        <v>90</v>
      </c>
      <c r="L15" s="16"/>
      <c r="M15" s="16"/>
      <c r="N15" s="12"/>
      <c r="O15" s="12"/>
      <c r="P15" s="11"/>
    </row>
    <row r="16" spans="5:16" ht="23.25" x14ac:dyDescent="0.35">
      <c r="E16" s="13"/>
      <c r="F16" s="12"/>
      <c r="G16" s="12"/>
      <c r="J16" s="79" t="s">
        <v>51</v>
      </c>
      <c r="K16" s="71">
        <v>42490</v>
      </c>
      <c r="L16" s="16"/>
      <c r="M16" s="16"/>
      <c r="N16" s="12"/>
      <c r="O16" s="12"/>
      <c r="P16" s="11"/>
    </row>
    <row r="17" spans="5:16" ht="18" x14ac:dyDescent="0.25">
      <c r="E17" s="13"/>
      <c r="F17" s="12"/>
      <c r="G17" s="12"/>
      <c r="I17" s="72"/>
      <c r="J17" s="73" t="s">
        <v>28</v>
      </c>
      <c r="K17" s="74">
        <v>42494</v>
      </c>
      <c r="L17" s="12"/>
      <c r="M17" s="12"/>
      <c r="N17" s="12"/>
      <c r="O17" s="12"/>
      <c r="P17" s="11"/>
    </row>
    <row r="18" spans="5:16" ht="15.75" x14ac:dyDescent="0.25">
      <c r="E18" s="13"/>
      <c r="F18" s="12"/>
      <c r="G18" s="12"/>
      <c r="H18" s="14"/>
      <c r="I18" s="15"/>
      <c r="J18" s="119"/>
      <c r="K18" s="120"/>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21" t="s">
        <v>23</v>
      </c>
      <c r="F20" s="122"/>
      <c r="G20" s="122"/>
      <c r="H20" s="82" t="s">
        <v>24</v>
      </c>
      <c r="I20" s="12"/>
      <c r="J20" s="12"/>
      <c r="K20" s="12"/>
      <c r="L20" s="12"/>
      <c r="M20" s="12"/>
      <c r="N20" s="12"/>
      <c r="O20" s="12"/>
      <c r="P20" s="11"/>
    </row>
    <row r="21" spans="5:16" x14ac:dyDescent="0.2">
      <c r="E21" s="13"/>
      <c r="F21" s="12"/>
      <c r="G21" s="12"/>
      <c r="H21" s="82" t="s">
        <v>78</v>
      </c>
      <c r="I21" s="12"/>
      <c r="J21" s="12"/>
      <c r="K21" s="12"/>
      <c r="L21" s="12"/>
      <c r="M21" s="12"/>
      <c r="N21" s="12"/>
      <c r="O21" s="12"/>
      <c r="P21" s="11"/>
    </row>
    <row r="22" spans="5:16" x14ac:dyDescent="0.2">
      <c r="E22" s="13"/>
      <c r="F22" s="12"/>
      <c r="G22" s="12"/>
      <c r="H22" s="82" t="s">
        <v>79</v>
      </c>
      <c r="I22" s="12"/>
      <c r="J22" s="12"/>
      <c r="K22" s="12"/>
      <c r="L22" s="12"/>
      <c r="M22" s="12"/>
      <c r="N22" s="12"/>
      <c r="O22" s="12"/>
      <c r="P22" s="11"/>
    </row>
    <row r="23" spans="5:16" x14ac:dyDescent="0.2">
      <c r="E23" s="13"/>
      <c r="F23" s="12"/>
      <c r="G23" s="12"/>
      <c r="H23" s="118" t="s">
        <v>82</v>
      </c>
      <c r="I23" s="12"/>
      <c r="J23" s="12"/>
      <c r="K23" s="12"/>
      <c r="L23" s="12"/>
      <c r="M23" s="12"/>
      <c r="N23" s="12"/>
      <c r="O23" s="12"/>
      <c r="P23" s="11"/>
    </row>
    <row r="24" spans="5:16" x14ac:dyDescent="0.2">
      <c r="E24" s="13"/>
      <c r="F24" s="12"/>
      <c r="G24" s="12"/>
      <c r="H24" s="118" t="s">
        <v>83</v>
      </c>
      <c r="I24" s="12"/>
      <c r="J24" s="12"/>
      <c r="K24" s="12"/>
      <c r="L24" s="12"/>
      <c r="M24" s="12"/>
      <c r="N24" s="12"/>
      <c r="O24" s="12"/>
      <c r="P24" s="11"/>
    </row>
    <row r="25" spans="5:16" x14ac:dyDescent="0.2">
      <c r="E25" s="13"/>
      <c r="F25" s="12"/>
      <c r="G25" s="12"/>
      <c r="H25" s="82" t="s">
        <v>54</v>
      </c>
      <c r="I25" s="12"/>
      <c r="J25" s="12"/>
      <c r="K25" s="12"/>
      <c r="L25" s="12"/>
      <c r="M25" s="12"/>
      <c r="N25" s="12"/>
      <c r="O25" s="12"/>
      <c r="P25" s="11"/>
    </row>
    <row r="26" spans="5:16" x14ac:dyDescent="0.2">
      <c r="E26" s="13"/>
      <c r="F26" s="12"/>
      <c r="G26" s="12"/>
      <c r="H26" s="82" t="s">
        <v>80</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2022</v>
      </c>
      <c r="G4" s="34"/>
      <c r="H4" s="33"/>
      <c r="I4" s="33"/>
      <c r="J4" s="33"/>
    </row>
    <row r="5" spans="1:14" ht="15.75" thickBot="1" x14ac:dyDescent="0.25">
      <c r="A5" s="56" t="s">
        <v>107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5000</v>
      </c>
      <c r="G6" s="54">
        <v>13408</v>
      </c>
      <c r="H6" s="54">
        <v>5044</v>
      </c>
      <c r="I6" s="54">
        <v>0</v>
      </c>
      <c r="J6" s="54">
        <v>0</v>
      </c>
      <c r="K6" s="54">
        <v>2245</v>
      </c>
      <c r="L6" s="54">
        <v>6317</v>
      </c>
      <c r="M6" s="54">
        <v>0</v>
      </c>
      <c r="N6" s="55">
        <v>32014</v>
      </c>
    </row>
    <row r="7" spans="1:14" x14ac:dyDescent="0.2">
      <c r="A7" s="93" t="s">
        <v>3</v>
      </c>
      <c r="B7" s="96">
        <v>0</v>
      </c>
      <c r="C7" s="96">
        <v>0</v>
      </c>
      <c r="D7" s="96">
        <v>0</v>
      </c>
      <c r="E7" s="96">
        <v>0</v>
      </c>
      <c r="F7" s="96">
        <v>0</v>
      </c>
      <c r="G7" s="96">
        <v>13408</v>
      </c>
      <c r="H7" s="96">
        <v>5044</v>
      </c>
      <c r="I7" s="96">
        <v>0</v>
      </c>
      <c r="J7" s="96">
        <v>0</v>
      </c>
      <c r="K7" s="96">
        <v>2245</v>
      </c>
      <c r="L7" s="96">
        <v>6317</v>
      </c>
      <c r="M7" s="96">
        <v>0</v>
      </c>
      <c r="N7" s="97">
        <v>27014</v>
      </c>
    </row>
    <row r="8" spans="1:14" x14ac:dyDescent="0.2">
      <c r="A8" s="92" t="s">
        <v>67</v>
      </c>
      <c r="B8" s="94">
        <v>0</v>
      </c>
      <c r="C8" s="94">
        <v>0</v>
      </c>
      <c r="D8" s="94">
        <v>0</v>
      </c>
      <c r="E8" s="94">
        <v>0</v>
      </c>
      <c r="F8" s="94">
        <v>5000</v>
      </c>
      <c r="G8" s="94">
        <v>0</v>
      </c>
      <c r="H8" s="94">
        <v>0</v>
      </c>
      <c r="I8" s="94">
        <v>0</v>
      </c>
      <c r="J8" s="94">
        <v>0</v>
      </c>
      <c r="K8" s="94">
        <v>0</v>
      </c>
      <c r="L8" s="94">
        <v>0</v>
      </c>
      <c r="M8" s="94">
        <v>0</v>
      </c>
      <c r="N8" s="95">
        <v>5000</v>
      </c>
    </row>
    <row r="9" spans="1:14" x14ac:dyDescent="0.2">
      <c r="A9" s="32" t="s">
        <v>4</v>
      </c>
      <c r="B9" s="42">
        <v>1461</v>
      </c>
      <c r="C9" s="42">
        <v>1230</v>
      </c>
      <c r="D9" s="42">
        <v>1770</v>
      </c>
      <c r="E9" s="42">
        <v>4475</v>
      </c>
      <c r="F9" s="42">
        <v>4995</v>
      </c>
      <c r="G9" s="42">
        <v>5110</v>
      </c>
      <c r="H9" s="42">
        <v>4400</v>
      </c>
      <c r="I9" s="42">
        <v>3350</v>
      </c>
      <c r="J9" s="42">
        <v>2796</v>
      </c>
      <c r="K9" s="42">
        <v>3519</v>
      </c>
      <c r="L9" s="42">
        <v>1686</v>
      </c>
      <c r="M9" s="42">
        <v>225</v>
      </c>
      <c r="N9" s="43">
        <v>35017</v>
      </c>
    </row>
    <row r="10" spans="1:14" x14ac:dyDescent="0.2">
      <c r="A10" s="46" t="s">
        <v>76</v>
      </c>
      <c r="B10" s="99">
        <v>-1461</v>
      </c>
      <c r="C10" s="99">
        <v>-1230</v>
      </c>
      <c r="D10" s="99">
        <v>-1770</v>
      </c>
      <c r="E10" s="99">
        <v>-4475</v>
      </c>
      <c r="F10" s="99">
        <v>5</v>
      </c>
      <c r="G10" s="99">
        <v>8298</v>
      </c>
      <c r="H10" s="99">
        <v>644</v>
      </c>
      <c r="I10" s="99">
        <v>-3350</v>
      </c>
      <c r="J10" s="99">
        <v>-2796</v>
      </c>
      <c r="K10" s="99">
        <v>-1274</v>
      </c>
      <c r="L10" s="99">
        <v>4631</v>
      </c>
      <c r="M10" s="99">
        <v>-225</v>
      </c>
      <c r="N10" s="98">
        <v>-3003</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0</v>
      </c>
      <c r="C12" s="86">
        <v>0</v>
      </c>
      <c r="D12" s="86">
        <v>0</v>
      </c>
      <c r="E12" s="86">
        <v>0</v>
      </c>
      <c r="F12" s="86">
        <v>1</v>
      </c>
      <c r="G12" s="86">
        <v>2.62</v>
      </c>
      <c r="H12" s="86">
        <v>1.1499999999999999</v>
      </c>
      <c r="I12" s="86">
        <v>0</v>
      </c>
      <c r="J12" s="86">
        <v>0</v>
      </c>
      <c r="K12" s="86">
        <v>0.64</v>
      </c>
      <c r="L12" s="86">
        <v>3.75</v>
      </c>
      <c r="M12" s="86">
        <v>0</v>
      </c>
      <c r="N12" s="87">
        <v>0.91424165405374536</v>
      </c>
    </row>
    <row r="13" spans="1:14" x14ac:dyDescent="0.2">
      <c r="A13" s="107" t="s">
        <v>6</v>
      </c>
      <c r="B13" s="112">
        <v>17000</v>
      </c>
      <c r="C13" s="112">
        <v>0</v>
      </c>
      <c r="D13" s="112">
        <v>0</v>
      </c>
      <c r="E13" s="112">
        <v>0</v>
      </c>
      <c r="F13" s="112">
        <v>37255</v>
      </c>
      <c r="G13" s="112">
        <v>13408</v>
      </c>
      <c r="H13" s="112">
        <v>8614</v>
      </c>
      <c r="I13" s="112">
        <v>11100</v>
      </c>
      <c r="J13" s="112">
        <v>19022</v>
      </c>
      <c r="K13" s="112">
        <v>2245</v>
      </c>
      <c r="L13" s="112">
        <v>6317</v>
      </c>
      <c r="M13" s="112">
        <v>0</v>
      </c>
      <c r="N13" s="113">
        <v>114961</v>
      </c>
    </row>
    <row r="14" spans="1:14" x14ac:dyDescent="0.2">
      <c r="A14" s="46" t="s">
        <v>7</v>
      </c>
      <c r="B14" s="58">
        <v>17000</v>
      </c>
      <c r="C14" s="58">
        <v>0</v>
      </c>
      <c r="D14" s="58">
        <v>0</v>
      </c>
      <c r="E14" s="58">
        <v>0</v>
      </c>
      <c r="F14" s="58">
        <v>32255</v>
      </c>
      <c r="G14" s="58">
        <v>0</v>
      </c>
      <c r="H14" s="58">
        <v>3570</v>
      </c>
      <c r="I14" s="58">
        <v>11100</v>
      </c>
      <c r="J14" s="58">
        <v>19022</v>
      </c>
      <c r="K14" s="58">
        <v>0</v>
      </c>
      <c r="L14" s="58">
        <v>0</v>
      </c>
      <c r="M14" s="58">
        <v>0</v>
      </c>
      <c r="N14" s="57">
        <v>82947</v>
      </c>
    </row>
    <row r="15" spans="1:14" x14ac:dyDescent="0.2">
      <c r="A15" s="107" t="s">
        <v>8</v>
      </c>
      <c r="B15" s="110">
        <v>0</v>
      </c>
      <c r="C15" s="110">
        <v>0</v>
      </c>
      <c r="D15" s="110">
        <v>0</v>
      </c>
      <c r="E15" s="110">
        <v>0</v>
      </c>
      <c r="F15" s="110">
        <v>0.13</v>
      </c>
      <c r="G15" s="110">
        <v>1</v>
      </c>
      <c r="H15" s="110">
        <v>0.59</v>
      </c>
      <c r="I15" s="110">
        <v>0</v>
      </c>
      <c r="J15" s="110">
        <v>0</v>
      </c>
      <c r="K15" s="110">
        <v>1</v>
      </c>
      <c r="L15" s="110">
        <v>1</v>
      </c>
      <c r="M15" s="110">
        <v>0</v>
      </c>
      <c r="N15" s="111">
        <v>0.27847704873826779</v>
      </c>
    </row>
    <row r="16" spans="1:14" ht="13.5" thickBot="1" x14ac:dyDescent="0.25">
      <c r="A16" s="109" t="s">
        <v>9</v>
      </c>
      <c r="B16" s="116">
        <v>0</v>
      </c>
      <c r="C16" s="116">
        <v>0</v>
      </c>
      <c r="D16" s="116">
        <v>0</v>
      </c>
      <c r="E16" s="116">
        <v>0</v>
      </c>
      <c r="F16" s="116">
        <v>0</v>
      </c>
      <c r="G16" s="116">
        <v>0</v>
      </c>
      <c r="H16" s="116">
        <v>0</v>
      </c>
      <c r="I16" s="116">
        <v>0</v>
      </c>
      <c r="J16" s="116">
        <v>15490</v>
      </c>
      <c r="K16" s="116">
        <v>24484</v>
      </c>
      <c r="L16" s="116">
        <v>0</v>
      </c>
      <c r="M16" s="116">
        <v>0</v>
      </c>
      <c r="N16" s="117">
        <v>39974</v>
      </c>
    </row>
    <row r="17" spans="1:14" ht="13.5" thickTop="1" x14ac:dyDescent="0.2"/>
    <row r="18" spans="1:14" ht="15.75" thickBot="1" x14ac:dyDescent="0.25">
      <c r="A18" s="56" t="s">
        <v>108</v>
      </c>
      <c r="B18" s="30"/>
      <c r="C18" s="30"/>
      <c r="D18" s="30"/>
      <c r="E18" s="30"/>
      <c r="F18" s="44"/>
      <c r="G18" s="44"/>
    </row>
    <row r="19" spans="1:14" ht="13.5" thickTop="1" x14ac:dyDescent="0.2">
      <c r="A19" s="50" t="s">
        <v>66</v>
      </c>
      <c r="B19" s="54">
        <v>0</v>
      </c>
      <c r="C19" s="54">
        <v>0</v>
      </c>
      <c r="D19" s="54">
        <v>0</v>
      </c>
      <c r="E19" s="54">
        <v>0</v>
      </c>
      <c r="F19" s="54">
        <v>1</v>
      </c>
      <c r="G19" s="54">
        <v>1</v>
      </c>
      <c r="H19" s="54">
        <v>1</v>
      </c>
      <c r="I19" s="54">
        <v>0</v>
      </c>
      <c r="J19" s="54">
        <v>0</v>
      </c>
      <c r="K19" s="54">
        <v>1</v>
      </c>
      <c r="L19" s="54">
        <v>1</v>
      </c>
      <c r="M19" s="54">
        <v>0</v>
      </c>
      <c r="N19" s="55">
        <v>5</v>
      </c>
    </row>
    <row r="20" spans="1:14" x14ac:dyDescent="0.2">
      <c r="A20" s="93" t="s">
        <v>56</v>
      </c>
      <c r="B20" s="96">
        <v>0</v>
      </c>
      <c r="C20" s="96">
        <v>0</v>
      </c>
      <c r="D20" s="96">
        <v>0</v>
      </c>
      <c r="E20" s="96">
        <v>0</v>
      </c>
      <c r="F20" s="96">
        <v>0</v>
      </c>
      <c r="G20" s="96">
        <v>1</v>
      </c>
      <c r="H20" s="96">
        <v>1</v>
      </c>
      <c r="I20" s="96">
        <v>0</v>
      </c>
      <c r="J20" s="96">
        <v>0</v>
      </c>
      <c r="K20" s="96">
        <v>1</v>
      </c>
      <c r="L20" s="96">
        <v>1</v>
      </c>
      <c r="M20" s="96">
        <v>0</v>
      </c>
      <c r="N20" s="97">
        <v>4</v>
      </c>
    </row>
    <row r="21" spans="1:14" x14ac:dyDescent="0.2">
      <c r="A21" s="92" t="s">
        <v>68</v>
      </c>
      <c r="B21" s="94">
        <v>0</v>
      </c>
      <c r="C21" s="94">
        <v>0</v>
      </c>
      <c r="D21" s="94">
        <v>0</v>
      </c>
      <c r="E21" s="94">
        <v>0</v>
      </c>
      <c r="F21" s="94">
        <v>1</v>
      </c>
      <c r="G21" s="94">
        <v>0</v>
      </c>
      <c r="H21" s="94">
        <v>0</v>
      </c>
      <c r="I21" s="94">
        <v>0</v>
      </c>
      <c r="J21" s="94">
        <v>0</v>
      </c>
      <c r="K21" s="94">
        <v>0</v>
      </c>
      <c r="L21" s="94">
        <v>0</v>
      </c>
      <c r="M21" s="94">
        <v>0</v>
      </c>
      <c r="N21" s="95">
        <v>1</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1</v>
      </c>
      <c r="G23" s="99">
        <v>1</v>
      </c>
      <c r="H23" s="99">
        <v>1</v>
      </c>
      <c r="I23" s="99">
        <v>0</v>
      </c>
      <c r="J23" s="99">
        <v>0</v>
      </c>
      <c r="K23" s="99">
        <v>1</v>
      </c>
      <c r="L23" s="99">
        <v>1</v>
      </c>
      <c r="M23" s="99">
        <v>0</v>
      </c>
      <c r="N23" s="98">
        <v>5</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0</v>
      </c>
      <c r="C25" s="86">
        <v>0</v>
      </c>
      <c r="D25" s="86">
        <v>0</v>
      </c>
      <c r="E25" s="86">
        <v>0</v>
      </c>
      <c r="F25" s="86">
        <v>1</v>
      </c>
      <c r="G25" s="86">
        <v>1</v>
      </c>
      <c r="H25" s="86">
        <v>1</v>
      </c>
      <c r="I25" s="86">
        <v>0</v>
      </c>
      <c r="J25" s="86">
        <v>0</v>
      </c>
      <c r="K25" s="86">
        <v>1</v>
      </c>
      <c r="L25" s="86">
        <v>1</v>
      </c>
      <c r="M25" s="86">
        <v>0</v>
      </c>
      <c r="N25" s="87">
        <v>5</v>
      </c>
    </row>
    <row r="26" spans="1:14" x14ac:dyDescent="0.2">
      <c r="A26" s="107" t="s">
        <v>57</v>
      </c>
      <c r="B26" s="112">
        <v>1</v>
      </c>
      <c r="C26" s="112">
        <v>0</v>
      </c>
      <c r="D26" s="112">
        <v>0</v>
      </c>
      <c r="E26" s="112">
        <v>0</v>
      </c>
      <c r="F26" s="112">
        <v>3</v>
      </c>
      <c r="G26" s="112">
        <v>1</v>
      </c>
      <c r="H26" s="112">
        <v>2</v>
      </c>
      <c r="I26" s="112">
        <v>1</v>
      </c>
      <c r="J26" s="112">
        <v>4</v>
      </c>
      <c r="K26" s="112">
        <v>1</v>
      </c>
      <c r="L26" s="112">
        <v>1</v>
      </c>
      <c r="M26" s="112">
        <v>0</v>
      </c>
      <c r="N26" s="113">
        <v>14</v>
      </c>
    </row>
    <row r="27" spans="1:14" x14ac:dyDescent="0.2">
      <c r="A27" s="46" t="s">
        <v>58</v>
      </c>
      <c r="B27" s="58">
        <v>1</v>
      </c>
      <c r="C27" s="58">
        <v>0</v>
      </c>
      <c r="D27" s="58">
        <v>0</v>
      </c>
      <c r="E27" s="58">
        <v>0</v>
      </c>
      <c r="F27" s="58">
        <v>2</v>
      </c>
      <c r="G27" s="58">
        <v>0</v>
      </c>
      <c r="H27" s="58">
        <v>1</v>
      </c>
      <c r="I27" s="58">
        <v>1</v>
      </c>
      <c r="J27" s="58">
        <v>4</v>
      </c>
      <c r="K27" s="58">
        <v>0</v>
      </c>
      <c r="L27" s="58">
        <v>0</v>
      </c>
      <c r="M27" s="58">
        <v>0</v>
      </c>
      <c r="N27" s="57">
        <v>9</v>
      </c>
    </row>
    <row r="28" spans="1:14" x14ac:dyDescent="0.2">
      <c r="A28" s="107" t="s">
        <v>8</v>
      </c>
      <c r="B28" s="110">
        <v>0</v>
      </c>
      <c r="C28" s="110">
        <v>0</v>
      </c>
      <c r="D28" s="110">
        <v>0</v>
      </c>
      <c r="E28" s="110">
        <v>0</v>
      </c>
      <c r="F28" s="110">
        <v>0</v>
      </c>
      <c r="G28" s="110">
        <v>1</v>
      </c>
      <c r="H28" s="110">
        <v>0.5</v>
      </c>
      <c r="I28" s="110">
        <v>0</v>
      </c>
      <c r="J28" s="110">
        <v>0</v>
      </c>
      <c r="K28" s="110">
        <v>1</v>
      </c>
      <c r="L28" s="110">
        <v>1</v>
      </c>
      <c r="M28" s="110">
        <v>0</v>
      </c>
      <c r="N28" s="111">
        <v>0.35714285714285715</v>
      </c>
    </row>
    <row r="29" spans="1:14" ht="13.5" thickBot="1" x14ac:dyDescent="0.25">
      <c r="A29" s="109" t="s">
        <v>59</v>
      </c>
      <c r="B29" s="116">
        <v>0</v>
      </c>
      <c r="C29" s="116">
        <v>0</v>
      </c>
      <c r="D29" s="116">
        <v>0</v>
      </c>
      <c r="E29" s="116">
        <v>0</v>
      </c>
      <c r="F29" s="116">
        <v>0</v>
      </c>
      <c r="G29" s="116">
        <v>0</v>
      </c>
      <c r="H29" s="116">
        <v>0</v>
      </c>
      <c r="I29" s="116">
        <v>0</v>
      </c>
      <c r="J29" s="116">
        <v>2</v>
      </c>
      <c r="K29" s="116">
        <v>2</v>
      </c>
      <c r="L29" s="116">
        <v>0</v>
      </c>
      <c r="M29" s="116">
        <v>0</v>
      </c>
      <c r="N29" s="117">
        <v>4</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2023</v>
      </c>
      <c r="G4" s="34"/>
      <c r="H4" s="33"/>
      <c r="I4" s="33"/>
      <c r="J4" s="33"/>
    </row>
    <row r="5" spans="1:14" ht="15.75" thickBot="1" x14ac:dyDescent="0.25">
      <c r="A5" s="56" t="s">
        <v>109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0</v>
      </c>
      <c r="G6" s="54">
        <v>0</v>
      </c>
      <c r="H6" s="54">
        <v>0</v>
      </c>
      <c r="I6" s="54">
        <v>0</v>
      </c>
      <c r="J6" s="54">
        <v>0</v>
      </c>
      <c r="K6" s="54">
        <v>22743</v>
      </c>
      <c r="L6" s="54">
        <v>0</v>
      </c>
      <c r="M6" s="54">
        <v>0</v>
      </c>
      <c r="N6" s="55">
        <v>22743</v>
      </c>
    </row>
    <row r="7" spans="1:14" x14ac:dyDescent="0.2">
      <c r="A7" s="93" t="s">
        <v>3</v>
      </c>
      <c r="B7" s="96">
        <v>0</v>
      </c>
      <c r="C7" s="96">
        <v>0</v>
      </c>
      <c r="D7" s="96">
        <v>0</v>
      </c>
      <c r="E7" s="96">
        <v>0</v>
      </c>
      <c r="F7" s="96">
        <v>0</v>
      </c>
      <c r="G7" s="96">
        <v>0</v>
      </c>
      <c r="H7" s="96">
        <v>0</v>
      </c>
      <c r="I7" s="96">
        <v>0</v>
      </c>
      <c r="J7" s="96">
        <v>0</v>
      </c>
      <c r="K7" s="96">
        <v>0</v>
      </c>
      <c r="L7" s="96">
        <v>0</v>
      </c>
      <c r="M7" s="96">
        <v>0</v>
      </c>
      <c r="N7" s="97">
        <v>0</v>
      </c>
    </row>
    <row r="8" spans="1:14" x14ac:dyDescent="0.2">
      <c r="A8" s="92" t="s">
        <v>67</v>
      </c>
      <c r="B8" s="94">
        <v>0</v>
      </c>
      <c r="C8" s="94">
        <v>0</v>
      </c>
      <c r="D8" s="94">
        <v>0</v>
      </c>
      <c r="E8" s="94">
        <v>0</v>
      </c>
      <c r="F8" s="94">
        <v>0</v>
      </c>
      <c r="G8" s="94">
        <v>0</v>
      </c>
      <c r="H8" s="94">
        <v>0</v>
      </c>
      <c r="I8" s="94">
        <v>0</v>
      </c>
      <c r="J8" s="94">
        <v>0</v>
      </c>
      <c r="K8" s="94">
        <v>22743</v>
      </c>
      <c r="L8" s="94">
        <v>0</v>
      </c>
      <c r="M8" s="94">
        <v>0</v>
      </c>
      <c r="N8" s="95">
        <v>22743</v>
      </c>
    </row>
    <row r="9" spans="1:14" x14ac:dyDescent="0.2">
      <c r="A9" s="32" t="s">
        <v>4</v>
      </c>
      <c r="B9" s="42">
        <v>829</v>
      </c>
      <c r="C9" s="42">
        <v>715</v>
      </c>
      <c r="D9" s="42">
        <v>981</v>
      </c>
      <c r="E9" s="42">
        <v>2480</v>
      </c>
      <c r="F9" s="42">
        <v>2870</v>
      </c>
      <c r="G9" s="42">
        <v>2936</v>
      </c>
      <c r="H9" s="42">
        <v>2051</v>
      </c>
      <c r="I9" s="42">
        <v>1587</v>
      </c>
      <c r="J9" s="42">
        <v>1344</v>
      </c>
      <c r="K9" s="42">
        <v>1821</v>
      </c>
      <c r="L9" s="42">
        <v>896</v>
      </c>
      <c r="M9" s="42">
        <v>119</v>
      </c>
      <c r="N9" s="43">
        <v>18629</v>
      </c>
    </row>
    <row r="10" spans="1:14" x14ac:dyDescent="0.2">
      <c r="A10" s="46" t="s">
        <v>76</v>
      </c>
      <c r="B10" s="99">
        <v>-829</v>
      </c>
      <c r="C10" s="99">
        <v>-715</v>
      </c>
      <c r="D10" s="99">
        <v>-981</v>
      </c>
      <c r="E10" s="99">
        <v>-2480</v>
      </c>
      <c r="F10" s="99">
        <v>-2870</v>
      </c>
      <c r="G10" s="99">
        <v>-2936</v>
      </c>
      <c r="H10" s="99">
        <v>-2051</v>
      </c>
      <c r="I10" s="99">
        <v>-1587</v>
      </c>
      <c r="J10" s="99">
        <v>-1344</v>
      </c>
      <c r="K10" s="99">
        <v>20922</v>
      </c>
      <c r="L10" s="99">
        <v>-896</v>
      </c>
      <c r="M10" s="99">
        <v>-119</v>
      </c>
      <c r="N10" s="98">
        <v>4114</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0</v>
      </c>
      <c r="C12" s="86">
        <v>0</v>
      </c>
      <c r="D12" s="86">
        <v>0</v>
      </c>
      <c r="E12" s="86">
        <v>0</v>
      </c>
      <c r="F12" s="86">
        <v>0</v>
      </c>
      <c r="G12" s="86">
        <v>0</v>
      </c>
      <c r="H12" s="86">
        <v>0</v>
      </c>
      <c r="I12" s="86">
        <v>0</v>
      </c>
      <c r="J12" s="86">
        <v>0</v>
      </c>
      <c r="K12" s="86">
        <v>12.49</v>
      </c>
      <c r="L12" s="86">
        <v>0</v>
      </c>
      <c r="M12" s="86">
        <v>0</v>
      </c>
      <c r="N12" s="87">
        <v>1.2208384776423855</v>
      </c>
    </row>
    <row r="13" spans="1:14" x14ac:dyDescent="0.2">
      <c r="A13" s="107" t="s">
        <v>6</v>
      </c>
      <c r="B13" s="112">
        <v>0</v>
      </c>
      <c r="C13" s="112">
        <v>0</v>
      </c>
      <c r="D13" s="112">
        <v>0</v>
      </c>
      <c r="E13" s="112">
        <v>0</v>
      </c>
      <c r="F13" s="112">
        <v>0</v>
      </c>
      <c r="G13" s="112">
        <v>15180</v>
      </c>
      <c r="H13" s="112">
        <v>0</v>
      </c>
      <c r="I13" s="112">
        <v>0</v>
      </c>
      <c r="J13" s="112">
        <v>0</v>
      </c>
      <c r="K13" s="112">
        <v>22743</v>
      </c>
      <c r="L13" s="112">
        <v>0</v>
      </c>
      <c r="M13" s="112">
        <v>0</v>
      </c>
      <c r="N13" s="113">
        <v>37923</v>
      </c>
    </row>
    <row r="14" spans="1:14" x14ac:dyDescent="0.2">
      <c r="A14" s="46" t="s">
        <v>7</v>
      </c>
      <c r="B14" s="58">
        <v>0</v>
      </c>
      <c r="C14" s="58">
        <v>0</v>
      </c>
      <c r="D14" s="58">
        <v>0</v>
      </c>
      <c r="E14" s="58">
        <v>0</v>
      </c>
      <c r="F14" s="58">
        <v>0</v>
      </c>
      <c r="G14" s="58">
        <v>15180</v>
      </c>
      <c r="H14" s="58">
        <v>0</v>
      </c>
      <c r="I14" s="58">
        <v>0</v>
      </c>
      <c r="J14" s="58">
        <v>0</v>
      </c>
      <c r="K14" s="58">
        <v>0</v>
      </c>
      <c r="L14" s="58">
        <v>0</v>
      </c>
      <c r="M14" s="58">
        <v>0</v>
      </c>
      <c r="N14" s="57">
        <v>15180</v>
      </c>
    </row>
    <row r="15" spans="1:14" x14ac:dyDescent="0.2">
      <c r="A15" s="107" t="s">
        <v>8</v>
      </c>
      <c r="B15" s="110">
        <v>0</v>
      </c>
      <c r="C15" s="110">
        <v>0</v>
      </c>
      <c r="D15" s="110">
        <v>0</v>
      </c>
      <c r="E15" s="110">
        <v>0</v>
      </c>
      <c r="F15" s="110">
        <v>0</v>
      </c>
      <c r="G15" s="110">
        <v>0</v>
      </c>
      <c r="H15" s="110">
        <v>0</v>
      </c>
      <c r="I15" s="110">
        <v>0</v>
      </c>
      <c r="J15" s="110">
        <v>0</v>
      </c>
      <c r="K15" s="110">
        <v>1</v>
      </c>
      <c r="L15" s="110">
        <v>0</v>
      </c>
      <c r="M15" s="110">
        <v>0</v>
      </c>
      <c r="N15" s="111">
        <v>0.59971521240408199</v>
      </c>
    </row>
    <row r="16" spans="1:14" ht="13.5" thickBot="1" x14ac:dyDescent="0.25">
      <c r="A16" s="109" t="s">
        <v>9</v>
      </c>
      <c r="B16" s="116">
        <v>0</v>
      </c>
      <c r="C16" s="116">
        <v>0</v>
      </c>
      <c r="D16" s="116">
        <v>11499</v>
      </c>
      <c r="E16" s="116">
        <v>0</v>
      </c>
      <c r="F16" s="116">
        <v>0</v>
      </c>
      <c r="G16" s="116">
        <v>0</v>
      </c>
      <c r="H16" s="116">
        <v>0</v>
      </c>
      <c r="I16" s="116">
        <v>16625</v>
      </c>
      <c r="J16" s="116">
        <v>1750</v>
      </c>
      <c r="K16" s="116">
        <v>0</v>
      </c>
      <c r="L16" s="116">
        <v>0</v>
      </c>
      <c r="M16" s="116">
        <v>0</v>
      </c>
      <c r="N16" s="117">
        <v>29874</v>
      </c>
    </row>
    <row r="17" spans="1:14" ht="13.5" thickTop="1" x14ac:dyDescent="0.2"/>
    <row r="18" spans="1:14" ht="15.75" thickBot="1" x14ac:dyDescent="0.25">
      <c r="A18" s="56" t="s">
        <v>110</v>
      </c>
      <c r="B18" s="30"/>
      <c r="C18" s="30"/>
      <c r="D18" s="30"/>
      <c r="E18" s="30"/>
      <c r="F18" s="44"/>
      <c r="G18" s="44"/>
    </row>
    <row r="19" spans="1:14" ht="13.5" thickTop="1" x14ac:dyDescent="0.2">
      <c r="A19" s="50" t="s">
        <v>66</v>
      </c>
      <c r="B19" s="54">
        <v>0</v>
      </c>
      <c r="C19" s="54">
        <v>0</v>
      </c>
      <c r="D19" s="54">
        <v>0</v>
      </c>
      <c r="E19" s="54">
        <v>0</v>
      </c>
      <c r="F19" s="54">
        <v>0</v>
      </c>
      <c r="G19" s="54">
        <v>0</v>
      </c>
      <c r="H19" s="54">
        <v>0</v>
      </c>
      <c r="I19" s="54">
        <v>0</v>
      </c>
      <c r="J19" s="54">
        <v>0</v>
      </c>
      <c r="K19" s="54">
        <v>2</v>
      </c>
      <c r="L19" s="54">
        <v>0</v>
      </c>
      <c r="M19" s="54">
        <v>0</v>
      </c>
      <c r="N19" s="55">
        <v>2</v>
      </c>
    </row>
    <row r="20" spans="1:14" x14ac:dyDescent="0.2">
      <c r="A20" s="93" t="s">
        <v>56</v>
      </c>
      <c r="B20" s="96">
        <v>0</v>
      </c>
      <c r="C20" s="96">
        <v>0</v>
      </c>
      <c r="D20" s="96">
        <v>0</v>
      </c>
      <c r="E20" s="96">
        <v>0</v>
      </c>
      <c r="F20" s="96">
        <v>0</v>
      </c>
      <c r="G20" s="96">
        <v>0</v>
      </c>
      <c r="H20" s="96">
        <v>0</v>
      </c>
      <c r="I20" s="96">
        <v>0</v>
      </c>
      <c r="J20" s="96">
        <v>0</v>
      </c>
      <c r="K20" s="96">
        <v>0</v>
      </c>
      <c r="L20" s="96">
        <v>0</v>
      </c>
      <c r="M20" s="96">
        <v>0</v>
      </c>
      <c r="N20" s="97">
        <v>0</v>
      </c>
    </row>
    <row r="21" spans="1:14" x14ac:dyDescent="0.2">
      <c r="A21" s="92" t="s">
        <v>68</v>
      </c>
      <c r="B21" s="94">
        <v>0</v>
      </c>
      <c r="C21" s="94">
        <v>0</v>
      </c>
      <c r="D21" s="94">
        <v>0</v>
      </c>
      <c r="E21" s="94">
        <v>0</v>
      </c>
      <c r="F21" s="94">
        <v>0</v>
      </c>
      <c r="G21" s="94">
        <v>0</v>
      </c>
      <c r="H21" s="94">
        <v>0</v>
      </c>
      <c r="I21" s="94">
        <v>0</v>
      </c>
      <c r="J21" s="94">
        <v>0</v>
      </c>
      <c r="K21" s="94">
        <v>2</v>
      </c>
      <c r="L21" s="94">
        <v>0</v>
      </c>
      <c r="M21" s="94">
        <v>0</v>
      </c>
      <c r="N21" s="95">
        <v>2</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0</v>
      </c>
      <c r="G23" s="99">
        <v>0</v>
      </c>
      <c r="H23" s="99">
        <v>0</v>
      </c>
      <c r="I23" s="99">
        <v>0</v>
      </c>
      <c r="J23" s="99">
        <v>0</v>
      </c>
      <c r="K23" s="99">
        <v>2</v>
      </c>
      <c r="L23" s="99">
        <v>0</v>
      </c>
      <c r="M23" s="99">
        <v>0</v>
      </c>
      <c r="N23" s="98">
        <v>2</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0</v>
      </c>
      <c r="C25" s="86">
        <v>0</v>
      </c>
      <c r="D25" s="86">
        <v>0</v>
      </c>
      <c r="E25" s="86">
        <v>0</v>
      </c>
      <c r="F25" s="86">
        <v>0</v>
      </c>
      <c r="G25" s="86">
        <v>0</v>
      </c>
      <c r="H25" s="86">
        <v>0</v>
      </c>
      <c r="I25" s="86">
        <v>0</v>
      </c>
      <c r="J25" s="86">
        <v>0</v>
      </c>
      <c r="K25" s="86">
        <v>2</v>
      </c>
      <c r="L25" s="86">
        <v>0</v>
      </c>
      <c r="M25" s="86">
        <v>0</v>
      </c>
      <c r="N25" s="87">
        <v>2</v>
      </c>
    </row>
    <row r="26" spans="1:14" x14ac:dyDescent="0.2">
      <c r="A26" s="107" t="s">
        <v>57</v>
      </c>
      <c r="B26" s="112">
        <v>0</v>
      </c>
      <c r="C26" s="112">
        <v>0</v>
      </c>
      <c r="D26" s="112">
        <v>0</v>
      </c>
      <c r="E26" s="112">
        <v>0</v>
      </c>
      <c r="F26" s="112">
        <v>0</v>
      </c>
      <c r="G26" s="112">
        <v>1</v>
      </c>
      <c r="H26" s="112">
        <v>0</v>
      </c>
      <c r="I26" s="112">
        <v>0</v>
      </c>
      <c r="J26" s="112">
        <v>0</v>
      </c>
      <c r="K26" s="112">
        <v>2</v>
      </c>
      <c r="L26" s="112">
        <v>0</v>
      </c>
      <c r="M26" s="112">
        <v>0</v>
      </c>
      <c r="N26" s="113">
        <v>3</v>
      </c>
    </row>
    <row r="27" spans="1:14" x14ac:dyDescent="0.2">
      <c r="A27" s="46" t="s">
        <v>58</v>
      </c>
      <c r="B27" s="58">
        <v>0</v>
      </c>
      <c r="C27" s="58">
        <v>0</v>
      </c>
      <c r="D27" s="58">
        <v>0</v>
      </c>
      <c r="E27" s="58">
        <v>0</v>
      </c>
      <c r="F27" s="58">
        <v>0</v>
      </c>
      <c r="G27" s="58">
        <v>1</v>
      </c>
      <c r="H27" s="58">
        <v>0</v>
      </c>
      <c r="I27" s="58">
        <v>0</v>
      </c>
      <c r="J27" s="58">
        <v>0</v>
      </c>
      <c r="K27" s="58">
        <v>0</v>
      </c>
      <c r="L27" s="58">
        <v>0</v>
      </c>
      <c r="M27" s="58">
        <v>0</v>
      </c>
      <c r="N27" s="57">
        <v>1</v>
      </c>
    </row>
    <row r="28" spans="1:14" x14ac:dyDescent="0.2">
      <c r="A28" s="107" t="s">
        <v>8</v>
      </c>
      <c r="B28" s="110">
        <v>0</v>
      </c>
      <c r="C28" s="110">
        <v>0</v>
      </c>
      <c r="D28" s="110">
        <v>0</v>
      </c>
      <c r="E28" s="110">
        <v>0</v>
      </c>
      <c r="F28" s="110">
        <v>0</v>
      </c>
      <c r="G28" s="110">
        <v>0</v>
      </c>
      <c r="H28" s="110">
        <v>0</v>
      </c>
      <c r="I28" s="110">
        <v>0</v>
      </c>
      <c r="J28" s="110">
        <v>0</v>
      </c>
      <c r="K28" s="110">
        <v>0</v>
      </c>
      <c r="L28" s="110">
        <v>0</v>
      </c>
      <c r="M28" s="110">
        <v>0</v>
      </c>
      <c r="N28" s="111">
        <v>0.66666666666666663</v>
      </c>
    </row>
    <row r="29" spans="1:14" ht="13.5" thickBot="1" x14ac:dyDescent="0.25">
      <c r="A29" s="109" t="s">
        <v>59</v>
      </c>
      <c r="B29" s="116">
        <v>0</v>
      </c>
      <c r="C29" s="116">
        <v>0</v>
      </c>
      <c r="D29" s="116">
        <v>1</v>
      </c>
      <c r="E29" s="116">
        <v>0</v>
      </c>
      <c r="F29" s="116">
        <v>0</v>
      </c>
      <c r="G29" s="116">
        <v>0</v>
      </c>
      <c r="H29" s="116">
        <v>0</v>
      </c>
      <c r="I29" s="116">
        <v>1</v>
      </c>
      <c r="J29" s="116">
        <v>1</v>
      </c>
      <c r="K29" s="116">
        <v>0</v>
      </c>
      <c r="L29" s="116">
        <v>0</v>
      </c>
      <c r="M29" s="116">
        <v>0</v>
      </c>
      <c r="N29" s="117">
        <v>3</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88" t="s">
        <v>64</v>
      </c>
      <c r="I3" s="7" t="s">
        <v>92</v>
      </c>
    </row>
    <row r="4" spans="1:10" ht="15.75" x14ac:dyDescent="0.25">
      <c r="B4" s="35"/>
      <c r="C4" s="35"/>
      <c r="G4" s="34"/>
      <c r="H4" s="33"/>
      <c r="I4" s="33"/>
    </row>
    <row r="5" spans="1:10" ht="15.75" thickBot="1" x14ac:dyDescent="0.25">
      <c r="A5" s="56" t="s">
        <v>94</v>
      </c>
      <c r="B5" s="64">
        <v>2016</v>
      </c>
      <c r="C5" s="64">
        <v>2017</v>
      </c>
      <c r="D5" s="64">
        <v>2018</v>
      </c>
      <c r="E5" s="64">
        <v>2019</v>
      </c>
      <c r="F5" s="64">
        <v>2020</v>
      </c>
      <c r="G5" s="64">
        <v>2021</v>
      </c>
      <c r="H5" s="64">
        <v>2022</v>
      </c>
      <c r="I5" s="64">
        <v>2023</v>
      </c>
      <c r="J5" s="53" t="s">
        <v>21</v>
      </c>
    </row>
    <row r="6" spans="1:10" ht="13.5" thickTop="1" x14ac:dyDescent="0.2">
      <c r="A6" s="50" t="s">
        <v>65</v>
      </c>
      <c r="B6" s="54">
        <f>'2016 Pace (4)'!N6</f>
        <v>275003</v>
      </c>
      <c r="C6" s="54">
        <f>'2017 Pace (5)'!N6</f>
        <v>162529</v>
      </c>
      <c r="D6" s="54">
        <f>'2018 Pace (6)'!N6</f>
        <v>170805</v>
      </c>
      <c r="E6" s="54">
        <f>'2019 Pace (7)'!N6</f>
        <v>100598</v>
      </c>
      <c r="F6" s="54">
        <f>'2020 Pace (8)'!N6</f>
        <v>64146</v>
      </c>
      <c r="G6" s="54">
        <f>'2021 Pace (9)'!N6</f>
        <v>44312</v>
      </c>
      <c r="H6" s="54">
        <f>'2022 Pace (10)'!N6</f>
        <v>32014</v>
      </c>
      <c r="I6" s="54">
        <f>'2023 Pace (11)'!N6</f>
        <v>22743</v>
      </c>
      <c r="J6" s="55">
        <f>SUM(B6:I6)</f>
        <v>872150</v>
      </c>
    </row>
    <row r="7" spans="1:10" x14ac:dyDescent="0.2">
      <c r="A7" s="93" t="s">
        <v>3</v>
      </c>
      <c r="B7" s="114">
        <f>'2016 Pace (4)'!N7</f>
        <v>266985</v>
      </c>
      <c r="C7" s="114">
        <f>'2017 Pace (5)'!N7</f>
        <v>137651</v>
      </c>
      <c r="D7" s="114">
        <f>'2018 Pace (6)'!N7</f>
        <v>121918</v>
      </c>
      <c r="E7" s="114">
        <f>'2019 Pace (7)'!N7</f>
        <v>68899</v>
      </c>
      <c r="F7" s="114">
        <f>'2020 Pace (8)'!N7</f>
        <v>52056</v>
      </c>
      <c r="G7" s="114">
        <f>'2021 Pace (9)'!N7</f>
        <v>23925</v>
      </c>
      <c r="H7" s="114">
        <f>'2022 Pace (10)'!N7</f>
        <v>27014</v>
      </c>
      <c r="I7" s="114">
        <f>'2023 Pace (11)'!N7</f>
        <v>0</v>
      </c>
      <c r="J7" s="115">
        <f>SUM(B7:I7)</f>
        <v>698448</v>
      </c>
    </row>
    <row r="8" spans="1:10" x14ac:dyDescent="0.2">
      <c r="A8" s="92" t="s">
        <v>67</v>
      </c>
      <c r="B8" s="99">
        <f>'2016 Pace (4)'!N8</f>
        <v>8018</v>
      </c>
      <c r="C8" s="99">
        <f>'2017 Pace (5)'!N8</f>
        <v>24878</v>
      </c>
      <c r="D8" s="99">
        <f>'2018 Pace (6)'!N8</f>
        <v>48887</v>
      </c>
      <c r="E8" s="99">
        <f>'2019 Pace (7)'!N8</f>
        <v>31699</v>
      </c>
      <c r="F8" s="99">
        <f>'2020 Pace (8)'!N8</f>
        <v>12090</v>
      </c>
      <c r="G8" s="99">
        <f>'2021 Pace (9)'!N8</f>
        <v>20387</v>
      </c>
      <c r="H8" s="99">
        <f>'2022 Pace (10)'!N8</f>
        <v>5000</v>
      </c>
      <c r="I8" s="99">
        <f>'2023 Pace (11)'!N8</f>
        <v>22743</v>
      </c>
      <c r="J8" s="98">
        <f>SUM(B8:I8)</f>
        <v>173702</v>
      </c>
    </row>
    <row r="9" spans="1:10" x14ac:dyDescent="0.2">
      <c r="A9" s="107" t="s">
        <v>4</v>
      </c>
      <c r="B9" s="114">
        <f>'2016 Pace (4)'!N9</f>
        <v>292995</v>
      </c>
      <c r="C9" s="114">
        <f>'2017 Pace (5)'!N9</f>
        <v>235881</v>
      </c>
      <c r="D9" s="114">
        <f>'2018 Pace (6)'!N9</f>
        <v>174245</v>
      </c>
      <c r="E9" s="114">
        <f>'2019 Pace (7)'!N9</f>
        <v>117891</v>
      </c>
      <c r="F9" s="114">
        <f>'2020 Pace (8)'!N9</f>
        <v>75307</v>
      </c>
      <c r="G9" s="114">
        <f>'2021 Pace (9)'!N9</f>
        <v>50563</v>
      </c>
      <c r="H9" s="114">
        <f>'2022 Pace (10)'!N9</f>
        <v>35017</v>
      </c>
      <c r="I9" s="114">
        <f>'2023 Pace (11)'!N9</f>
        <v>18629</v>
      </c>
      <c r="J9" s="115">
        <f>SUM(B9:I9)</f>
        <v>1000528</v>
      </c>
    </row>
    <row r="10" spans="1:10" x14ac:dyDescent="0.2">
      <c r="A10" s="46" t="s">
        <v>76</v>
      </c>
      <c r="B10" s="99">
        <f>'8 Year Pace (3)'!B10</f>
        <v>-17992</v>
      </c>
      <c r="C10" s="99">
        <f>'8 Year Pace (3)'!C10</f>
        <v>-73352</v>
      </c>
      <c r="D10" s="99">
        <f>'8 Year Pace (3)'!D10</f>
        <v>-3440</v>
      </c>
      <c r="E10" s="99">
        <f>'8 Year Pace (3)'!E10</f>
        <v>-17293</v>
      </c>
      <c r="F10" s="99">
        <f>'8 Year Pace (3)'!F10</f>
        <v>-11161</v>
      </c>
      <c r="G10" s="99">
        <f>'8 Year Pace (3)'!G10</f>
        <v>-6251</v>
      </c>
      <c r="H10" s="99">
        <f>'8 Year Pace (3)'!H10</f>
        <v>-3003</v>
      </c>
      <c r="I10" s="99">
        <f>'8 Year Pace (3)'!I10</f>
        <v>4114</v>
      </c>
      <c r="J10" s="98">
        <f>SUM(J6,-J9)</f>
        <v>-128378</v>
      </c>
    </row>
    <row r="11" spans="1:10" x14ac:dyDescent="0.2">
      <c r="A11" s="107" t="s">
        <v>55</v>
      </c>
      <c r="B11" s="89">
        <f>'2016 Pace (4)'!N11</f>
        <v>303000</v>
      </c>
      <c r="C11" s="89">
        <f>'2017 Pace (5)'!N11</f>
        <v>303000</v>
      </c>
      <c r="D11" s="89">
        <f>'2018 Pace (6)'!N11</f>
        <v>303000</v>
      </c>
      <c r="E11" s="89">
        <f>'2019 Pace (7)'!N11</f>
        <v>303000</v>
      </c>
      <c r="F11" s="89">
        <f>'2020 Pace (8)'!N11</f>
        <v>303000</v>
      </c>
      <c r="G11" s="89">
        <f>'2021 Pace (9)'!N11</f>
        <v>303000</v>
      </c>
      <c r="H11" s="89">
        <f>'2022 Pace (10)'!N11</f>
        <v>303000</v>
      </c>
      <c r="I11" s="89">
        <f>'2023 Pace (11)'!N11</f>
        <v>303000</v>
      </c>
      <c r="J11" s="103">
        <f>SUM(B11:I11)</f>
        <v>2424000</v>
      </c>
    </row>
    <row r="12" spans="1:10" x14ac:dyDescent="0.2">
      <c r="A12" s="46" t="s">
        <v>5</v>
      </c>
      <c r="B12" s="86">
        <f>'2016 Pace (4)'!N12</f>
        <v>0.93859280875100259</v>
      </c>
      <c r="C12" s="86">
        <f>'2017 Pace (5)'!N12</f>
        <v>0.68902963782585291</v>
      </c>
      <c r="D12" s="86">
        <f>'2018 Pace (6)'!N12</f>
        <v>0.98025768314729256</v>
      </c>
      <c r="E12" s="86">
        <f>'2019 Pace (7)'!N12</f>
        <v>0.85331365413814453</v>
      </c>
      <c r="F12" s="86">
        <f>'2020 Pace (8)'!N12</f>
        <v>0.85179332598563218</v>
      </c>
      <c r="G12" s="86">
        <f>'2021 Pace (9)'!N12</f>
        <v>0.87637205070901647</v>
      </c>
      <c r="H12" s="86">
        <f>'2022 Pace (10)'!N12</f>
        <v>0.91424165405374536</v>
      </c>
      <c r="I12" s="86">
        <f>'2023 Pace (11)'!N12</f>
        <v>1.2208384776423855</v>
      </c>
      <c r="J12" s="87">
        <f>J6/J9</f>
        <v>0.87168974781315467</v>
      </c>
    </row>
    <row r="13" spans="1:10" x14ac:dyDescent="0.2">
      <c r="A13" s="107" t="s">
        <v>6</v>
      </c>
      <c r="B13" s="112">
        <f>'2016 Pace (4)'!N13</f>
        <v>922871</v>
      </c>
      <c r="C13" s="112">
        <f>'2017 Pace (5)'!N13</f>
        <v>751027</v>
      </c>
      <c r="D13" s="112">
        <f>'2018 Pace (6)'!N13</f>
        <v>530884</v>
      </c>
      <c r="E13" s="112">
        <f>'2019 Pace (7)'!N13</f>
        <v>311549</v>
      </c>
      <c r="F13" s="112">
        <f>'2020 Pace (8)'!N13</f>
        <v>480668</v>
      </c>
      <c r="G13" s="112">
        <f>'2021 Pace (9)'!N13</f>
        <v>167752</v>
      </c>
      <c r="H13" s="112">
        <f>'2022 Pace (10)'!N13</f>
        <v>114961</v>
      </c>
      <c r="I13" s="112">
        <f>'2023 Pace (11)'!N13</f>
        <v>37923</v>
      </c>
      <c r="J13" s="113">
        <f>SUM(B13:I13)</f>
        <v>3317635</v>
      </c>
    </row>
    <row r="14" spans="1:10" x14ac:dyDescent="0.2">
      <c r="A14" s="46" t="s">
        <v>7</v>
      </c>
      <c r="B14" s="58">
        <f>'2016 Pace (4)'!N14</f>
        <v>650013</v>
      </c>
      <c r="C14" s="58">
        <f>'2017 Pace (5)'!N14</f>
        <v>588498</v>
      </c>
      <c r="D14" s="58">
        <f>'2018 Pace (6)'!N14</f>
        <v>360079</v>
      </c>
      <c r="E14" s="58">
        <f>'2019 Pace (7)'!N14</f>
        <v>210951</v>
      </c>
      <c r="F14" s="58">
        <f>'2020 Pace (8)'!N14</f>
        <v>416522</v>
      </c>
      <c r="G14" s="58">
        <f>'2021 Pace (9)'!N14</f>
        <v>123440</v>
      </c>
      <c r="H14" s="58">
        <f>'2022 Pace (10)'!N14</f>
        <v>82947</v>
      </c>
      <c r="I14" s="58">
        <f>'2023 Pace (11)'!N14</f>
        <v>15180</v>
      </c>
      <c r="J14" s="57">
        <f>SUM(B14:I14)</f>
        <v>2447630</v>
      </c>
    </row>
    <row r="15" spans="1:10" x14ac:dyDescent="0.2">
      <c r="A15" s="107" t="s">
        <v>8</v>
      </c>
      <c r="B15" s="110">
        <f>'2016 Pace (4)'!N15</f>
        <v>0.29798639246438557</v>
      </c>
      <c r="C15" s="110">
        <f>'2017 Pace (5)'!N15</f>
        <v>0.21640899727972496</v>
      </c>
      <c r="D15" s="110">
        <f>'2018 Pace (6)'!N15</f>
        <v>0.32173695195183882</v>
      </c>
      <c r="E15" s="110">
        <f>'2019 Pace (7)'!N15</f>
        <v>0.32289623783096721</v>
      </c>
      <c r="F15" s="110">
        <f>'2020 Pace (8)'!N15</f>
        <v>0.13345177960671398</v>
      </c>
      <c r="G15" s="110">
        <f>'2021 Pace (9)'!N15</f>
        <v>0.2641518431971005</v>
      </c>
      <c r="H15" s="110">
        <f>'2022 Pace (10)'!N15</f>
        <v>0.27847704873826779</v>
      </c>
      <c r="I15" s="110">
        <f>'2023 Pace (11)'!N15</f>
        <v>0.59971521240408199</v>
      </c>
      <c r="J15" s="111">
        <f>J6/J13</f>
        <v>0.26288304771320536</v>
      </c>
    </row>
    <row r="16" spans="1:10" ht="13.5" thickBot="1" x14ac:dyDescent="0.25">
      <c r="A16" s="109" t="s">
        <v>9</v>
      </c>
      <c r="B16" s="116">
        <f>'2016 Pace (4)'!N16</f>
        <v>12731</v>
      </c>
      <c r="C16" s="116">
        <f>'2017 Pace (5)'!N16</f>
        <v>106510</v>
      </c>
      <c r="D16" s="116">
        <f>'2018 Pace (6)'!N16</f>
        <v>66534</v>
      </c>
      <c r="E16" s="116">
        <f>'2019 Pace (7)'!N16</f>
        <v>105541</v>
      </c>
      <c r="F16" s="116">
        <f>'2020 Pace (8)'!N16</f>
        <v>89060</v>
      </c>
      <c r="G16" s="116">
        <f>'2021 Pace (9)'!N16</f>
        <v>58432</v>
      </c>
      <c r="H16" s="116">
        <f>'2022 Pace (10)'!N16</f>
        <v>39974</v>
      </c>
      <c r="I16" s="116">
        <f>'2023 Pace (11)'!N16</f>
        <v>29874</v>
      </c>
      <c r="J16" s="117">
        <f>SUM(B16:I16)</f>
        <v>508656</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f>'2016 Pace (4)'!N19</f>
        <v>251</v>
      </c>
      <c r="C19" s="54">
        <f>'2017 Pace (5)'!N19</f>
        <v>103</v>
      </c>
      <c r="D19" s="54">
        <f>'2018 Pace (6)'!N19</f>
        <v>48</v>
      </c>
      <c r="E19" s="54">
        <f>'2019 Pace (7)'!N19</f>
        <v>21</v>
      </c>
      <c r="F19" s="54">
        <f>'2020 Pace (8)'!N19</f>
        <v>7</v>
      </c>
      <c r="G19" s="54">
        <f>'2021 Pace (9)'!N19</f>
        <v>4</v>
      </c>
      <c r="H19" s="54">
        <f>'2022 Pace (10)'!N19</f>
        <v>5</v>
      </c>
      <c r="I19" s="54">
        <f>'2023 Pace (11)'!N19</f>
        <v>2</v>
      </c>
      <c r="J19" s="55">
        <f>SUM(B19:I19)</f>
        <v>441</v>
      </c>
    </row>
    <row r="20" spans="1:10" x14ac:dyDescent="0.2">
      <c r="A20" s="93" t="s">
        <v>56</v>
      </c>
      <c r="B20" s="114">
        <f>'2016 Pace (4)'!N20</f>
        <v>221</v>
      </c>
      <c r="C20" s="114">
        <f>'2017 Pace (5)'!N20</f>
        <v>76</v>
      </c>
      <c r="D20" s="114">
        <f>'2018 Pace (6)'!N20</f>
        <v>34</v>
      </c>
      <c r="E20" s="114">
        <f>'2019 Pace (7)'!N20</f>
        <v>12</v>
      </c>
      <c r="F20" s="114">
        <f>'2020 Pace (8)'!N20</f>
        <v>5</v>
      </c>
      <c r="G20" s="114">
        <f>'2021 Pace (9)'!N20</f>
        <v>2</v>
      </c>
      <c r="H20" s="114">
        <f>'2022 Pace (10)'!N20</f>
        <v>4</v>
      </c>
      <c r="I20" s="114">
        <f>'2023 Pace (11)'!N20</f>
        <v>0</v>
      </c>
      <c r="J20" s="115">
        <f>SUM(B20:I20)</f>
        <v>354</v>
      </c>
    </row>
    <row r="21" spans="1:10" x14ac:dyDescent="0.2">
      <c r="A21" s="92" t="s">
        <v>69</v>
      </c>
      <c r="B21" s="99">
        <f>'2016 Pace (4)'!N21</f>
        <v>30</v>
      </c>
      <c r="C21" s="99">
        <f>'2017 Pace (5)'!N21</f>
        <v>27</v>
      </c>
      <c r="D21" s="99">
        <f>'2018 Pace (6)'!N21</f>
        <v>14</v>
      </c>
      <c r="E21" s="99">
        <f>'2019 Pace (7)'!N21</f>
        <v>9</v>
      </c>
      <c r="F21" s="99">
        <f>'2020 Pace (8)'!N21</f>
        <v>2</v>
      </c>
      <c r="G21" s="99">
        <f>'2021 Pace (9)'!N21</f>
        <v>2</v>
      </c>
      <c r="H21" s="99">
        <f>'2022 Pace (10)'!N21</f>
        <v>1</v>
      </c>
      <c r="I21" s="99">
        <f>'2023 Pace (11)'!N21</f>
        <v>2</v>
      </c>
      <c r="J21" s="98">
        <f>SUM(B21:I21)</f>
        <v>87</v>
      </c>
    </row>
    <row r="22" spans="1:10" x14ac:dyDescent="0.2">
      <c r="A22" s="107" t="s">
        <v>4</v>
      </c>
      <c r="B22" s="114">
        <f>'2016 Pace (4)'!N22</f>
        <v>191</v>
      </c>
      <c r="C22" s="114">
        <f>'2017 Pace (5)'!N22</f>
        <v>86</v>
      </c>
      <c r="D22" s="114">
        <f>'2018 Pace (6)'!N22</f>
        <v>38</v>
      </c>
      <c r="E22" s="114">
        <f>'2019 Pace (7)'!N22</f>
        <v>20</v>
      </c>
      <c r="F22" s="114">
        <f>'2020 Pace (8)'!N22</f>
        <v>9</v>
      </c>
      <c r="G22" s="114">
        <f>'2021 Pace (9)'!N22</f>
        <v>4</v>
      </c>
      <c r="H22" s="114">
        <f>'2022 Pace (10)'!N22</f>
        <v>0</v>
      </c>
      <c r="I22" s="114">
        <f>'2023 Pace (11)'!N22</f>
        <v>0</v>
      </c>
      <c r="J22" s="115">
        <f>SUM(B22:I22)</f>
        <v>348</v>
      </c>
    </row>
    <row r="23" spans="1:10" x14ac:dyDescent="0.2">
      <c r="A23" s="46" t="s">
        <v>76</v>
      </c>
      <c r="B23" s="99">
        <f>'8 Year Pace (3)'!B23</f>
        <v>60</v>
      </c>
      <c r="C23" s="99">
        <f>'8 Year Pace (3)'!C23</f>
        <v>17</v>
      </c>
      <c r="D23" s="99">
        <f>'8 Year Pace (3)'!D23</f>
        <v>-10</v>
      </c>
      <c r="E23" s="99">
        <f>'8 Year Pace (3)'!E23</f>
        <v>1</v>
      </c>
      <c r="F23" s="99">
        <f>'8 Year Pace (3)'!F23</f>
        <v>-2</v>
      </c>
      <c r="G23" s="99">
        <f>'8 Year Pace (3)'!G23</f>
        <v>0</v>
      </c>
      <c r="H23" s="99">
        <f>'8 Year Pace (3)'!H23</f>
        <v>5</v>
      </c>
      <c r="I23" s="99">
        <f>'8 Year Pace (3)'!I23</f>
        <v>2</v>
      </c>
      <c r="J23" s="98">
        <f>SUM(J19,-J22)</f>
        <v>93</v>
      </c>
    </row>
    <row r="24" spans="1:10" x14ac:dyDescent="0.2">
      <c r="A24" s="107" t="s">
        <v>55</v>
      </c>
      <c r="B24" s="89">
        <f>'2016 Pace (4)'!N24</f>
        <v>233</v>
      </c>
      <c r="C24" s="89">
        <f>'2017 Pace (5)'!N24</f>
        <v>233</v>
      </c>
      <c r="D24" s="89">
        <f>'2018 Pace (6)'!N24</f>
        <v>233</v>
      </c>
      <c r="E24" s="89">
        <f>'2019 Pace (7)'!N24</f>
        <v>233</v>
      </c>
      <c r="F24" s="89">
        <f>'2020 Pace (8)'!N24</f>
        <v>233</v>
      </c>
      <c r="G24" s="89">
        <f>'2021 Pace (9)'!N24</f>
        <v>233</v>
      </c>
      <c r="H24" s="89">
        <f>'2022 Pace (10)'!N24</f>
        <v>233</v>
      </c>
      <c r="I24" s="89">
        <f>'2023 Pace (11)'!N24</f>
        <v>233</v>
      </c>
      <c r="J24" s="103">
        <f>SUM(B24:I24)</f>
        <v>1864</v>
      </c>
    </row>
    <row r="25" spans="1:10" x14ac:dyDescent="0.2">
      <c r="A25" s="46" t="s">
        <v>5</v>
      </c>
      <c r="B25" s="86">
        <f>'2016 Pace (4)'!N25</f>
        <v>1.3141361256544504</v>
      </c>
      <c r="C25" s="86">
        <f>'2017 Pace (5)'!N25</f>
        <v>1.1976744186046511</v>
      </c>
      <c r="D25" s="86">
        <f>'2018 Pace (6)'!N25</f>
        <v>1.263157894736842</v>
      </c>
      <c r="E25" s="86">
        <f>'2019 Pace (7)'!N25</f>
        <v>1.05</v>
      </c>
      <c r="F25" s="86">
        <f>'2020 Pace (8)'!N25</f>
        <v>0.77777777777777779</v>
      </c>
      <c r="G25" s="86">
        <f>'2021 Pace (9)'!N25</f>
        <v>1</v>
      </c>
      <c r="H25" s="86">
        <f>'2022 Pace (10)'!N25</f>
        <v>5</v>
      </c>
      <c r="I25" s="86">
        <f>'2023 Pace (11)'!N25</f>
        <v>2</v>
      </c>
      <c r="J25" s="87">
        <f>IF(J22=0,J19/1,J19/J22)</f>
        <v>1.2672413793103448</v>
      </c>
    </row>
    <row r="26" spans="1:10" x14ac:dyDescent="0.2">
      <c r="A26" s="107" t="s">
        <v>57</v>
      </c>
      <c r="B26" s="112">
        <f>'2016 Pace (4)'!N26</f>
        <v>558</v>
      </c>
      <c r="C26" s="112">
        <f>'2017 Pace (5)'!N26</f>
        <v>268</v>
      </c>
      <c r="D26" s="112">
        <f>'2018 Pace (6)'!N26</f>
        <v>112</v>
      </c>
      <c r="E26" s="112">
        <f>'2019 Pace (7)'!N26</f>
        <v>52</v>
      </c>
      <c r="F26" s="112">
        <f>'2020 Pace (8)'!N26</f>
        <v>41</v>
      </c>
      <c r="G26" s="112">
        <f>'2021 Pace (9)'!N26</f>
        <v>15</v>
      </c>
      <c r="H26" s="112">
        <f>'2022 Pace (10)'!N26</f>
        <v>14</v>
      </c>
      <c r="I26" s="112">
        <f>'2023 Pace (11)'!N26</f>
        <v>3</v>
      </c>
      <c r="J26" s="113">
        <f>SUM(B26:I26)</f>
        <v>1063</v>
      </c>
    </row>
    <row r="27" spans="1:10" x14ac:dyDescent="0.2">
      <c r="A27" s="46" t="s">
        <v>58</v>
      </c>
      <c r="B27" s="58">
        <f>'2016 Pace (4)'!N27</f>
        <v>310</v>
      </c>
      <c r="C27" s="58">
        <f>'2017 Pace (5)'!N27</f>
        <v>165</v>
      </c>
      <c r="D27" s="58">
        <f>'2018 Pace (6)'!N27</f>
        <v>64</v>
      </c>
      <c r="E27" s="58">
        <f>'2019 Pace (7)'!N27</f>
        <v>31</v>
      </c>
      <c r="F27" s="58">
        <f>'2020 Pace (8)'!N27</f>
        <v>34</v>
      </c>
      <c r="G27" s="58">
        <f>'2021 Pace (9)'!N27</f>
        <v>11</v>
      </c>
      <c r="H27" s="58">
        <f>'2022 Pace (10)'!N27</f>
        <v>9</v>
      </c>
      <c r="I27" s="58">
        <f>'2023 Pace (11)'!N27</f>
        <v>1</v>
      </c>
      <c r="J27" s="57">
        <f>SUM(B27:I27)</f>
        <v>625</v>
      </c>
    </row>
    <row r="28" spans="1:10" x14ac:dyDescent="0.2">
      <c r="A28" s="107" t="s">
        <v>8</v>
      </c>
      <c r="B28" s="110">
        <f>'2016 Pace (4)'!N28</f>
        <v>0.44982078853046598</v>
      </c>
      <c r="C28" s="110">
        <f>'2017 Pace (5)'!N28</f>
        <v>0.38432835820895522</v>
      </c>
      <c r="D28" s="110">
        <f>'2018 Pace (6)'!N28</f>
        <v>0.42857142857142855</v>
      </c>
      <c r="E28" s="110">
        <f>'2019 Pace (7)'!N28</f>
        <v>0.40384615384615385</v>
      </c>
      <c r="F28" s="110">
        <f>'2020 Pace (8)'!N28</f>
        <v>0.17073170731707318</v>
      </c>
      <c r="G28" s="110">
        <f>'2021 Pace (9)'!N28</f>
        <v>0.26666666666666666</v>
      </c>
      <c r="H28" s="110">
        <f>'2022 Pace (10)'!N28</f>
        <v>0.35714285714285715</v>
      </c>
      <c r="I28" s="110">
        <f>'2023 Pace (11)'!N28</f>
        <v>0.66666666666666663</v>
      </c>
      <c r="J28" s="111">
        <f>J19/J26</f>
        <v>0.41486359360301034</v>
      </c>
    </row>
    <row r="29" spans="1:10" ht="13.5" thickBot="1" x14ac:dyDescent="0.25">
      <c r="A29" s="109" t="s">
        <v>59</v>
      </c>
      <c r="B29" s="116">
        <f>'2016 Pace (4)'!N29</f>
        <v>46</v>
      </c>
      <c r="C29" s="116">
        <f>'2017 Pace (5)'!N29</f>
        <v>88</v>
      </c>
      <c r="D29" s="116">
        <f>'2018 Pace (6)'!N29</f>
        <v>39</v>
      </c>
      <c r="E29" s="116">
        <f>'2019 Pace (7)'!N29</f>
        <v>36</v>
      </c>
      <c r="F29" s="116">
        <f>'2020 Pace (8)'!N29</f>
        <v>24</v>
      </c>
      <c r="G29" s="116">
        <f>'2021 Pace (9)'!N29</f>
        <v>7</v>
      </c>
      <c r="H29" s="116">
        <f>'2022 Pace (10)'!N29</f>
        <v>4</v>
      </c>
      <c r="I29" s="116">
        <f>'2023 Pace (11)'!N29</f>
        <v>3</v>
      </c>
      <c r="J29" s="117">
        <f>SUM(B29:I29)</f>
        <v>247</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75" t="s">
        <v>63</v>
      </c>
      <c r="I3" s="7" t="s">
        <v>92</v>
      </c>
    </row>
    <row r="4" spans="1:10" ht="15.75" x14ac:dyDescent="0.25">
      <c r="B4" s="35"/>
      <c r="C4" s="35"/>
      <c r="G4" s="34"/>
      <c r="H4" s="33"/>
      <c r="I4" s="33"/>
    </row>
    <row r="5" spans="1:10" ht="15.75" thickBot="1" x14ac:dyDescent="0.25">
      <c r="A5" s="56" t="s">
        <v>111</v>
      </c>
      <c r="B5" s="64">
        <v>2016</v>
      </c>
      <c r="C5" s="64">
        <v>2017</v>
      </c>
      <c r="D5" s="64">
        <v>2018</v>
      </c>
      <c r="E5" s="64">
        <v>2019</v>
      </c>
      <c r="F5" s="64">
        <v>2020</v>
      </c>
      <c r="G5" s="64">
        <v>2021</v>
      </c>
      <c r="H5" s="64">
        <v>2022</v>
      </c>
      <c r="I5" s="64">
        <v>2023</v>
      </c>
      <c r="J5" s="53" t="s">
        <v>21</v>
      </c>
    </row>
    <row r="6" spans="1:10" ht="13.5" thickTop="1" x14ac:dyDescent="0.2">
      <c r="A6" s="50" t="s">
        <v>65</v>
      </c>
      <c r="B6" s="54">
        <v>176583</v>
      </c>
      <c r="C6" s="54">
        <v>105689</v>
      </c>
      <c r="D6" s="54">
        <v>134252</v>
      </c>
      <c r="E6" s="54">
        <v>73733</v>
      </c>
      <c r="F6" s="54">
        <v>62941</v>
      </c>
      <c r="G6" s="54">
        <v>44312</v>
      </c>
      <c r="H6" s="54">
        <v>29769</v>
      </c>
      <c r="I6" s="54">
        <v>22743</v>
      </c>
      <c r="J6" s="55">
        <f>SUM(B6:I6)</f>
        <v>650022</v>
      </c>
    </row>
    <row r="7" spans="1:10" x14ac:dyDescent="0.2">
      <c r="A7" s="93" t="s">
        <v>3</v>
      </c>
      <c r="B7" s="96">
        <v>176583</v>
      </c>
      <c r="C7" s="96">
        <v>92984</v>
      </c>
      <c r="D7" s="96">
        <v>96840</v>
      </c>
      <c r="E7" s="96">
        <v>61568</v>
      </c>
      <c r="F7" s="96">
        <v>50851</v>
      </c>
      <c r="G7" s="96">
        <v>23925</v>
      </c>
      <c r="H7" s="96">
        <v>24769</v>
      </c>
      <c r="I7" s="96">
        <v>0</v>
      </c>
      <c r="J7" s="115">
        <f>SUM(B7:I7)</f>
        <v>527520</v>
      </c>
    </row>
    <row r="8" spans="1:10" x14ac:dyDescent="0.2">
      <c r="A8" s="92" t="s">
        <v>67</v>
      </c>
      <c r="B8" s="94">
        <v>0</v>
      </c>
      <c r="C8" s="94">
        <v>12705</v>
      </c>
      <c r="D8" s="94">
        <v>37412</v>
      </c>
      <c r="E8" s="94">
        <v>12165</v>
      </c>
      <c r="F8" s="94">
        <v>12090</v>
      </c>
      <c r="G8" s="94">
        <v>20387</v>
      </c>
      <c r="H8" s="94">
        <v>5000</v>
      </c>
      <c r="I8" s="94">
        <v>22743</v>
      </c>
      <c r="J8" s="98">
        <f>SUM(B8:I8)</f>
        <v>122502</v>
      </c>
    </row>
    <row r="9" spans="1:10" x14ac:dyDescent="0.2">
      <c r="A9" s="107" t="s">
        <v>4</v>
      </c>
      <c r="B9" s="114">
        <v>166708</v>
      </c>
      <c r="C9" s="114">
        <v>150273</v>
      </c>
      <c r="D9" s="114">
        <v>122716</v>
      </c>
      <c r="E9" s="114">
        <v>85669</v>
      </c>
      <c r="F9" s="114">
        <v>55817</v>
      </c>
      <c r="G9" s="114">
        <v>36845</v>
      </c>
      <c r="H9" s="114">
        <v>23900</v>
      </c>
      <c r="I9" s="114">
        <v>10103</v>
      </c>
      <c r="J9" s="115">
        <f>SUM(B9:I9)</f>
        <v>652031</v>
      </c>
    </row>
    <row r="10" spans="1:10" x14ac:dyDescent="0.2">
      <c r="A10" s="46" t="s">
        <v>76</v>
      </c>
      <c r="B10" s="99">
        <v>9875</v>
      </c>
      <c r="C10" s="99">
        <v>-44584</v>
      </c>
      <c r="D10" s="99">
        <v>11536</v>
      </c>
      <c r="E10" s="99">
        <v>-11936</v>
      </c>
      <c r="F10" s="99">
        <v>7124</v>
      </c>
      <c r="G10" s="99">
        <v>7467</v>
      </c>
      <c r="H10" s="99">
        <v>5869</v>
      </c>
      <c r="I10" s="99">
        <v>12640</v>
      </c>
      <c r="J10" s="98">
        <f>SUM(J6,-J9)</f>
        <v>-2009</v>
      </c>
    </row>
    <row r="11" spans="1:10" x14ac:dyDescent="0.2">
      <c r="A11" s="107" t="s">
        <v>55</v>
      </c>
      <c r="B11" s="89">
        <v>168180</v>
      </c>
      <c r="C11" s="89">
        <v>168180</v>
      </c>
      <c r="D11" s="89">
        <v>168180</v>
      </c>
      <c r="E11" s="89">
        <v>168180</v>
      </c>
      <c r="F11" s="89">
        <v>168180</v>
      </c>
      <c r="G11" s="89">
        <v>168180</v>
      </c>
      <c r="H11" s="89">
        <v>168180</v>
      </c>
      <c r="I11" s="89">
        <v>168180</v>
      </c>
      <c r="J11" s="103">
        <f>SUM(B11:I11)</f>
        <v>1345440</v>
      </c>
    </row>
    <row r="12" spans="1:10" x14ac:dyDescent="0.2">
      <c r="A12" s="46" t="s">
        <v>5</v>
      </c>
      <c r="B12" s="86">
        <v>1.0592353096432086</v>
      </c>
      <c r="C12" s="86">
        <v>0.70331330312165197</v>
      </c>
      <c r="D12" s="86">
        <v>1.094005671632061</v>
      </c>
      <c r="E12" s="86">
        <v>0.86067305559770746</v>
      </c>
      <c r="F12" s="86">
        <v>1.1276313667878961</v>
      </c>
      <c r="G12" s="86">
        <v>1.2026597910164201</v>
      </c>
      <c r="H12" s="86">
        <v>1.2455648535564854</v>
      </c>
      <c r="I12" s="86">
        <v>2.251113530634465</v>
      </c>
      <c r="J12" s="87">
        <f>J6/J9</f>
        <v>0.99691885815244985</v>
      </c>
    </row>
    <row r="13" spans="1:10" x14ac:dyDescent="0.2">
      <c r="A13" s="107" t="s">
        <v>6</v>
      </c>
      <c r="B13" s="112">
        <v>650803</v>
      </c>
      <c r="C13" s="112">
        <v>604669</v>
      </c>
      <c r="D13" s="112">
        <v>430045</v>
      </c>
      <c r="E13" s="112">
        <v>273470</v>
      </c>
      <c r="F13" s="112">
        <v>478369</v>
      </c>
      <c r="G13" s="112">
        <v>167752</v>
      </c>
      <c r="H13" s="112">
        <v>76461</v>
      </c>
      <c r="I13" s="112">
        <v>37923</v>
      </c>
      <c r="J13" s="113">
        <f>SUM(B13:I13)</f>
        <v>2719492</v>
      </c>
    </row>
    <row r="14" spans="1:10" x14ac:dyDescent="0.2">
      <c r="A14" s="46" t="s">
        <v>7</v>
      </c>
      <c r="B14" s="58">
        <v>474220</v>
      </c>
      <c r="C14" s="58">
        <v>498980</v>
      </c>
      <c r="D14" s="58">
        <v>295793</v>
      </c>
      <c r="E14" s="58">
        <v>199737</v>
      </c>
      <c r="F14" s="58">
        <v>415428</v>
      </c>
      <c r="G14" s="58">
        <v>123440</v>
      </c>
      <c r="H14" s="58">
        <v>46692</v>
      </c>
      <c r="I14" s="58">
        <v>15180</v>
      </c>
      <c r="J14" s="57">
        <f>SUM(B14:I14)</f>
        <v>2069470</v>
      </c>
    </row>
    <row r="15" spans="1:10" x14ac:dyDescent="0.2">
      <c r="A15" s="107" t="s">
        <v>8</v>
      </c>
      <c r="B15" s="110">
        <v>0.27133095575773314</v>
      </c>
      <c r="C15" s="110">
        <v>0.17478818990224404</v>
      </c>
      <c r="D15" s="110">
        <v>0.31218128335406758</v>
      </c>
      <c r="E15" s="110">
        <v>0.26962006801477312</v>
      </c>
      <c r="F15" s="110">
        <v>0.13157416136915226</v>
      </c>
      <c r="G15" s="110">
        <v>0.2641518431971005</v>
      </c>
      <c r="H15" s="110">
        <v>0.38933573978891201</v>
      </c>
      <c r="I15" s="110">
        <v>0</v>
      </c>
      <c r="J15" s="111">
        <f>J6/J13</f>
        <v>0.23902331759019699</v>
      </c>
    </row>
    <row r="16" spans="1:10" ht="13.5" thickBot="1" x14ac:dyDescent="0.25">
      <c r="A16" s="109" t="s">
        <v>9</v>
      </c>
      <c r="B16" s="116">
        <v>0</v>
      </c>
      <c r="C16" s="116">
        <v>52896</v>
      </c>
      <c r="D16" s="116">
        <v>39211</v>
      </c>
      <c r="E16" s="116">
        <v>76852</v>
      </c>
      <c r="F16" s="116">
        <v>66077</v>
      </c>
      <c r="G16" s="116">
        <v>55552</v>
      </c>
      <c r="H16" s="116">
        <v>39974</v>
      </c>
      <c r="I16" s="116">
        <v>28124</v>
      </c>
      <c r="J16" s="117">
        <f>SUM(B16:I16)</f>
        <v>358686</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v>36</v>
      </c>
      <c r="C19" s="54">
        <v>29</v>
      </c>
      <c r="D19" s="54">
        <v>20</v>
      </c>
      <c r="E19" s="54">
        <v>11</v>
      </c>
      <c r="F19" s="54">
        <v>6</v>
      </c>
      <c r="G19" s="54">
        <v>4</v>
      </c>
      <c r="H19" s="54">
        <v>4</v>
      </c>
      <c r="I19" s="54">
        <v>2</v>
      </c>
      <c r="J19" s="55">
        <f>SUM(B19:I19)</f>
        <v>112</v>
      </c>
    </row>
    <row r="20" spans="1:10" x14ac:dyDescent="0.2">
      <c r="A20" s="93" t="s">
        <v>56</v>
      </c>
      <c r="B20" s="96">
        <v>36</v>
      </c>
      <c r="C20" s="96">
        <v>23</v>
      </c>
      <c r="D20" s="96">
        <v>14</v>
      </c>
      <c r="E20" s="96">
        <v>6</v>
      </c>
      <c r="F20" s="96">
        <v>4</v>
      </c>
      <c r="G20" s="96">
        <v>2</v>
      </c>
      <c r="H20" s="96">
        <v>3</v>
      </c>
      <c r="I20" s="96">
        <v>0</v>
      </c>
      <c r="J20" s="115">
        <f>SUM(B20:I20)</f>
        <v>88</v>
      </c>
    </row>
    <row r="21" spans="1:10" x14ac:dyDescent="0.2">
      <c r="A21" s="92" t="s">
        <v>69</v>
      </c>
      <c r="B21" s="94">
        <v>0</v>
      </c>
      <c r="C21" s="94">
        <v>6</v>
      </c>
      <c r="D21" s="94">
        <v>6</v>
      </c>
      <c r="E21" s="94">
        <v>5</v>
      </c>
      <c r="F21" s="94">
        <v>2</v>
      </c>
      <c r="G21" s="94">
        <v>2</v>
      </c>
      <c r="H21" s="94">
        <v>1</v>
      </c>
      <c r="I21" s="94">
        <v>2</v>
      </c>
      <c r="J21" s="98">
        <f>SUM(B21:I21)</f>
        <v>24</v>
      </c>
    </row>
    <row r="22" spans="1:10" x14ac:dyDescent="0.2">
      <c r="A22" s="107" t="s">
        <v>4</v>
      </c>
      <c r="B22" s="114">
        <v>29</v>
      </c>
      <c r="C22" s="114">
        <v>21</v>
      </c>
      <c r="D22" s="114">
        <v>15</v>
      </c>
      <c r="E22" s="114">
        <v>9</v>
      </c>
      <c r="F22" s="114">
        <v>5</v>
      </c>
      <c r="G22" s="114">
        <v>3</v>
      </c>
      <c r="H22" s="114">
        <v>0</v>
      </c>
      <c r="I22" s="114">
        <v>0</v>
      </c>
      <c r="J22" s="115">
        <f>SUM(B22:I22)</f>
        <v>82</v>
      </c>
    </row>
    <row r="23" spans="1:10" x14ac:dyDescent="0.2">
      <c r="A23" s="46" t="s">
        <v>76</v>
      </c>
      <c r="B23" s="99">
        <v>7</v>
      </c>
      <c r="C23" s="99">
        <v>8</v>
      </c>
      <c r="D23" s="99">
        <v>5</v>
      </c>
      <c r="E23" s="99">
        <v>2</v>
      </c>
      <c r="F23" s="99">
        <v>1</v>
      </c>
      <c r="G23" s="99">
        <v>1</v>
      </c>
      <c r="H23" s="99">
        <v>4</v>
      </c>
      <c r="I23" s="99">
        <v>2</v>
      </c>
      <c r="J23" s="98">
        <f>SUM(J19,-J22)</f>
        <v>30</v>
      </c>
    </row>
    <row r="24" spans="1:10" x14ac:dyDescent="0.2">
      <c r="A24" s="107" t="s">
        <v>55</v>
      </c>
      <c r="B24" s="89">
        <v>28</v>
      </c>
      <c r="C24" s="89">
        <v>28</v>
      </c>
      <c r="D24" s="89">
        <v>28</v>
      </c>
      <c r="E24" s="89">
        <v>28</v>
      </c>
      <c r="F24" s="89">
        <v>28</v>
      </c>
      <c r="G24" s="89">
        <v>28</v>
      </c>
      <c r="H24" s="89">
        <v>28</v>
      </c>
      <c r="I24" s="89">
        <v>28</v>
      </c>
      <c r="J24" s="103">
        <f>SUM(B24:I24)</f>
        <v>224</v>
      </c>
    </row>
    <row r="25" spans="1:10" x14ac:dyDescent="0.2">
      <c r="A25" s="46" t="s">
        <v>5</v>
      </c>
      <c r="B25" s="86">
        <v>1.2413793103448276</v>
      </c>
      <c r="C25" s="86">
        <v>1.3809523809523809</v>
      </c>
      <c r="D25" s="86">
        <v>1.3333333333333333</v>
      </c>
      <c r="E25" s="86">
        <v>1.2222222222222223</v>
      </c>
      <c r="F25" s="86">
        <v>1.2</v>
      </c>
      <c r="G25" s="86">
        <v>1.3333333333333333</v>
      </c>
      <c r="H25" s="86">
        <v>4</v>
      </c>
      <c r="I25" s="86">
        <v>2</v>
      </c>
      <c r="J25" s="87">
        <f>IF(J22=0,J19/1,J19/J22)</f>
        <v>1.3658536585365855</v>
      </c>
    </row>
    <row r="26" spans="1:10" x14ac:dyDescent="0.2">
      <c r="A26" s="107" t="s">
        <v>57</v>
      </c>
      <c r="B26" s="112">
        <v>113</v>
      </c>
      <c r="C26" s="112">
        <v>105</v>
      </c>
      <c r="D26" s="112">
        <v>59</v>
      </c>
      <c r="E26" s="112">
        <v>35</v>
      </c>
      <c r="F26" s="112">
        <v>39</v>
      </c>
      <c r="G26" s="112">
        <v>15</v>
      </c>
      <c r="H26" s="112">
        <v>9</v>
      </c>
      <c r="I26" s="112">
        <v>3</v>
      </c>
      <c r="J26" s="113">
        <f>SUM(B26:I26)</f>
        <v>378</v>
      </c>
    </row>
    <row r="27" spans="1:10" x14ac:dyDescent="0.2">
      <c r="A27" s="46" t="s">
        <v>58</v>
      </c>
      <c r="B27" s="58">
        <v>77</v>
      </c>
      <c r="C27" s="58">
        <v>76</v>
      </c>
      <c r="D27" s="58">
        <v>39</v>
      </c>
      <c r="E27" s="58">
        <v>24</v>
      </c>
      <c r="F27" s="58">
        <v>33</v>
      </c>
      <c r="G27" s="58">
        <v>11</v>
      </c>
      <c r="H27" s="58">
        <v>5</v>
      </c>
      <c r="I27" s="58">
        <v>1</v>
      </c>
      <c r="J27" s="57">
        <f>SUM(B27:I27)</f>
        <v>266</v>
      </c>
    </row>
    <row r="28" spans="1:10" x14ac:dyDescent="0.2">
      <c r="A28" s="107" t="s">
        <v>8</v>
      </c>
      <c r="B28" s="110">
        <v>0.31858407079646017</v>
      </c>
      <c r="C28" s="110">
        <v>0.27619047619047621</v>
      </c>
      <c r="D28" s="110">
        <v>0.33898305084745761</v>
      </c>
      <c r="E28" s="110">
        <v>0.31428571428571428</v>
      </c>
      <c r="F28" s="110">
        <v>0.15384615384615385</v>
      </c>
      <c r="G28" s="110">
        <v>0.26666666666666666</v>
      </c>
      <c r="H28" s="110">
        <v>0.44444444444444442</v>
      </c>
      <c r="I28" s="110">
        <v>0.44444444444444442</v>
      </c>
      <c r="J28" s="111">
        <f>J19/J26</f>
        <v>0.29629629629629628</v>
      </c>
    </row>
    <row r="29" spans="1:10" ht="13.5" thickBot="1" x14ac:dyDescent="0.25">
      <c r="A29" s="109" t="s">
        <v>59</v>
      </c>
      <c r="B29" s="116">
        <v>0</v>
      </c>
      <c r="C29" s="116">
        <v>10</v>
      </c>
      <c r="D29" s="116">
        <v>12</v>
      </c>
      <c r="E29" s="116">
        <v>15</v>
      </c>
      <c r="F29" s="116">
        <v>11</v>
      </c>
      <c r="G29" s="116">
        <v>5</v>
      </c>
      <c r="H29" s="116">
        <v>4</v>
      </c>
      <c r="I29" s="116">
        <v>2</v>
      </c>
      <c r="J29" s="117">
        <f>SUM(B29:I29)</f>
        <v>59</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E3" s="101" t="s">
        <v>70</v>
      </c>
      <c r="G3" s="37"/>
      <c r="H3" s="37"/>
      <c r="I3" s="37" t="s">
        <v>92</v>
      </c>
      <c r="J3" s="37"/>
      <c r="K3" s="36"/>
      <c r="L3" s="36"/>
      <c r="M3" s="36"/>
    </row>
    <row r="4" spans="1:13" ht="15.75" x14ac:dyDescent="0.25">
      <c r="A4" s="30"/>
      <c r="B4" s="35"/>
      <c r="D4" s="35"/>
      <c r="G4" s="34"/>
      <c r="H4" s="33"/>
      <c r="I4" s="33"/>
      <c r="J4" s="33"/>
      <c r="K4" s="33"/>
    </row>
    <row r="5" spans="1:13" ht="15.75" thickBot="1" x14ac:dyDescent="0.25">
      <c r="A5" s="45" t="s">
        <v>93</v>
      </c>
      <c r="B5" s="64">
        <v>2016</v>
      </c>
      <c r="C5" s="64">
        <v>2017</v>
      </c>
      <c r="D5" s="64">
        <v>2018</v>
      </c>
      <c r="E5" s="64">
        <v>2019</v>
      </c>
      <c r="F5" s="64">
        <v>2020</v>
      </c>
      <c r="G5" s="64">
        <v>2021</v>
      </c>
      <c r="H5" s="64">
        <v>2022</v>
      </c>
      <c r="I5" s="64">
        <v>2023</v>
      </c>
      <c r="J5" s="64" t="s">
        <v>2</v>
      </c>
    </row>
    <row r="6" spans="1:13" ht="13.5" thickTop="1" x14ac:dyDescent="0.2">
      <c r="A6" s="50" t="s">
        <v>65</v>
      </c>
      <c r="B6" s="51">
        <v>275003</v>
      </c>
      <c r="C6" s="51">
        <v>162529</v>
      </c>
      <c r="D6" s="51">
        <v>170805</v>
      </c>
      <c r="E6" s="51">
        <v>100598</v>
      </c>
      <c r="F6" s="51">
        <v>64146</v>
      </c>
      <c r="G6" s="51">
        <v>44312</v>
      </c>
      <c r="H6" s="51">
        <v>32014</v>
      </c>
      <c r="I6" s="51">
        <v>22743</v>
      </c>
      <c r="J6" s="52">
        <f>SUM(B6:I6)</f>
        <v>872150</v>
      </c>
    </row>
    <row r="7" spans="1:13" x14ac:dyDescent="0.2">
      <c r="A7" s="93" t="s">
        <v>3</v>
      </c>
      <c r="B7" s="29">
        <v>266985</v>
      </c>
      <c r="C7" s="29">
        <v>137651</v>
      </c>
      <c r="D7" s="29">
        <v>121918</v>
      </c>
      <c r="E7" s="29">
        <v>68899</v>
      </c>
      <c r="F7" s="29">
        <v>52056</v>
      </c>
      <c r="G7" s="29">
        <v>23925</v>
      </c>
      <c r="H7" s="29">
        <v>27014</v>
      </c>
      <c r="I7" s="29">
        <v>0</v>
      </c>
      <c r="J7" s="100">
        <f>SUM(B7:I7)</f>
        <v>698448</v>
      </c>
    </row>
    <row r="8" spans="1:13" x14ac:dyDescent="0.2">
      <c r="A8" s="92" t="s">
        <v>67</v>
      </c>
      <c r="B8" s="47">
        <v>8018</v>
      </c>
      <c r="C8" s="47">
        <v>24878</v>
      </c>
      <c r="D8" s="47">
        <v>48887</v>
      </c>
      <c r="E8" s="47">
        <v>31699</v>
      </c>
      <c r="F8" s="47">
        <v>12090</v>
      </c>
      <c r="G8" s="47">
        <v>20387</v>
      </c>
      <c r="H8" s="47">
        <v>5000</v>
      </c>
      <c r="I8" s="47">
        <v>22743</v>
      </c>
      <c r="J8" s="48">
        <f>SUM(B8:I8)</f>
        <v>173702</v>
      </c>
    </row>
    <row r="9" spans="1:13" x14ac:dyDescent="0.2">
      <c r="A9" s="32" t="s">
        <v>4</v>
      </c>
      <c r="B9" s="29">
        <v>265826</v>
      </c>
      <c r="C9" s="29">
        <v>214008</v>
      </c>
      <c r="D9" s="29">
        <v>158085</v>
      </c>
      <c r="E9" s="29">
        <v>106960</v>
      </c>
      <c r="F9" s="29">
        <v>68324</v>
      </c>
      <c r="G9" s="29">
        <v>45874</v>
      </c>
      <c r="H9" s="29">
        <v>31769</v>
      </c>
      <c r="I9" s="29">
        <v>16901</v>
      </c>
      <c r="J9" s="28">
        <f>SUM(B9:I9)</f>
        <v>907747</v>
      </c>
    </row>
    <row r="10" spans="1:13" x14ac:dyDescent="0.2">
      <c r="A10" s="46" t="s">
        <v>76</v>
      </c>
      <c r="B10" s="47">
        <v>9177</v>
      </c>
      <c r="C10" s="47">
        <v>-51479</v>
      </c>
      <c r="D10" s="47">
        <v>12720</v>
      </c>
      <c r="E10" s="47">
        <v>-6362</v>
      </c>
      <c r="F10" s="47">
        <v>-4178</v>
      </c>
      <c r="G10" s="47">
        <v>-1562</v>
      </c>
      <c r="H10" s="47">
        <v>245</v>
      </c>
      <c r="I10" s="47">
        <v>5842</v>
      </c>
      <c r="J10" s="48">
        <f>SUM(J6,-J9)</f>
        <v>-35597</v>
      </c>
    </row>
    <row r="11" spans="1:13" x14ac:dyDescent="0.2">
      <c r="A11" s="107" t="s">
        <v>55</v>
      </c>
      <c r="B11" s="89">
        <v>274905</v>
      </c>
      <c r="C11" s="89">
        <v>274905</v>
      </c>
      <c r="D11" s="89">
        <v>274905</v>
      </c>
      <c r="E11" s="89">
        <v>274905</v>
      </c>
      <c r="F11" s="89">
        <v>274905</v>
      </c>
      <c r="G11" s="89">
        <v>274905</v>
      </c>
      <c r="H11" s="89">
        <v>274905</v>
      </c>
      <c r="I11" s="89">
        <v>274905</v>
      </c>
      <c r="J11" s="103">
        <f>SUM(B11:I11)</f>
        <v>2199240</v>
      </c>
    </row>
    <row r="12" spans="1:13" x14ac:dyDescent="0.2">
      <c r="A12" s="46" t="s">
        <v>5</v>
      </c>
      <c r="B12" s="90">
        <f t="shared" ref="B12:J12" si="0">B6/B9</f>
        <v>1.0345225824411457</v>
      </c>
      <c r="C12" s="90">
        <f t="shared" si="0"/>
        <v>0.75945291764793843</v>
      </c>
      <c r="D12" s="90">
        <f t="shared" si="0"/>
        <v>1.0804630420343486</v>
      </c>
      <c r="E12" s="90">
        <f t="shared" si="0"/>
        <v>0.94051982049364247</v>
      </c>
      <c r="F12" s="90">
        <f t="shared" si="0"/>
        <v>0.93885018441543233</v>
      </c>
      <c r="G12" s="90">
        <f t="shared" si="0"/>
        <v>0.96595021144875093</v>
      </c>
      <c r="H12" s="90">
        <f t="shared" si="0"/>
        <v>1.007711920425572</v>
      </c>
      <c r="I12" s="90">
        <f t="shared" si="0"/>
        <v>1.3456600201171529</v>
      </c>
      <c r="J12" s="49">
        <f t="shared" si="0"/>
        <v>0.96078532895178947</v>
      </c>
    </row>
    <row r="13" spans="1:13" x14ac:dyDescent="0.2">
      <c r="A13" s="107" t="s">
        <v>6</v>
      </c>
      <c r="B13" s="29">
        <v>922871</v>
      </c>
      <c r="C13" s="29">
        <v>751027</v>
      </c>
      <c r="D13" s="29">
        <v>530884</v>
      </c>
      <c r="E13" s="29">
        <v>311549</v>
      </c>
      <c r="F13" s="29">
        <v>480668</v>
      </c>
      <c r="G13" s="29">
        <v>167752</v>
      </c>
      <c r="H13" s="29">
        <v>114961</v>
      </c>
      <c r="I13" s="29">
        <v>37923</v>
      </c>
      <c r="J13" s="100">
        <f>SUM(B13:I13)</f>
        <v>3317635</v>
      </c>
    </row>
    <row r="14" spans="1:13" x14ac:dyDescent="0.2">
      <c r="A14" s="108" t="s">
        <v>7</v>
      </c>
      <c r="B14" s="58">
        <v>650013</v>
      </c>
      <c r="C14" s="58">
        <v>588498</v>
      </c>
      <c r="D14" s="58">
        <v>360079</v>
      </c>
      <c r="E14" s="58">
        <v>210951</v>
      </c>
      <c r="F14" s="58">
        <v>416522</v>
      </c>
      <c r="G14" s="58">
        <v>123440</v>
      </c>
      <c r="H14" s="58">
        <v>82947</v>
      </c>
      <c r="I14" s="58">
        <v>15180</v>
      </c>
      <c r="J14" s="57">
        <f>SUM(B14:I14)</f>
        <v>2447630</v>
      </c>
    </row>
    <row r="15" spans="1:13" x14ac:dyDescent="0.2">
      <c r="A15" s="107" t="s">
        <v>8</v>
      </c>
      <c r="B15" s="31">
        <f>B6/B13</f>
        <v>0.29798639246438557</v>
      </c>
      <c r="C15" s="31">
        <f>C6/C13</f>
        <v>0.21640899727972496</v>
      </c>
      <c r="D15" s="31">
        <f t="shared" ref="D15:I15" si="1">D6/D13</f>
        <v>0.32173695195183882</v>
      </c>
      <c r="E15" s="31">
        <f t="shared" si="1"/>
        <v>0.32289623783096721</v>
      </c>
      <c r="F15" s="31">
        <f t="shared" si="1"/>
        <v>0.13345177960671398</v>
      </c>
      <c r="G15" s="31">
        <f t="shared" si="1"/>
        <v>0.2641518431971005</v>
      </c>
      <c r="H15" s="31">
        <f t="shared" si="1"/>
        <v>0.27847704873826779</v>
      </c>
      <c r="I15" s="31">
        <f t="shared" si="1"/>
        <v>0.59971521240408199</v>
      </c>
      <c r="J15" s="104">
        <f>J6/J13</f>
        <v>0.26288304771320536</v>
      </c>
    </row>
    <row r="16" spans="1:13" ht="13.5" thickBot="1" x14ac:dyDescent="0.25">
      <c r="A16" s="109" t="s">
        <v>9</v>
      </c>
      <c r="B16" s="105">
        <v>12731</v>
      </c>
      <c r="C16" s="105">
        <v>106510</v>
      </c>
      <c r="D16" s="105">
        <v>66534</v>
      </c>
      <c r="E16" s="105">
        <v>105541</v>
      </c>
      <c r="F16" s="105">
        <v>89060</v>
      </c>
      <c r="G16" s="105">
        <v>58432</v>
      </c>
      <c r="H16" s="105">
        <v>39974</v>
      </c>
      <c r="I16" s="105">
        <v>29874</v>
      </c>
      <c r="J16" s="106">
        <f>SUM(B16:I16)</f>
        <v>508656</v>
      </c>
    </row>
    <row r="17" spans="1:16" ht="13.5" thickTop="1" x14ac:dyDescent="0.2">
      <c r="A17" s="59"/>
      <c r="B17" s="60"/>
      <c r="C17" s="60"/>
      <c r="D17" s="60"/>
      <c r="E17" s="60"/>
      <c r="F17" s="60"/>
      <c r="G17" s="60"/>
      <c r="H17" s="60"/>
      <c r="I17" s="60"/>
      <c r="J17" s="61"/>
      <c r="P17" s="25"/>
    </row>
    <row r="18" spans="1:16" ht="15.75" thickBot="1" x14ac:dyDescent="0.25">
      <c r="A18" s="45"/>
      <c r="B18" s="62"/>
      <c r="C18" s="62"/>
      <c r="D18" s="62"/>
      <c r="E18" s="62"/>
      <c r="F18" s="62"/>
      <c r="G18" s="62"/>
      <c r="H18" s="62"/>
      <c r="I18" s="62"/>
      <c r="J18" s="63"/>
      <c r="P18" s="25"/>
    </row>
    <row r="19" spans="1:16" ht="13.5" thickTop="1" x14ac:dyDescent="0.2">
      <c r="A19" s="50" t="s">
        <v>66</v>
      </c>
      <c r="B19" s="51">
        <v>251</v>
      </c>
      <c r="C19" s="51">
        <v>103</v>
      </c>
      <c r="D19" s="51">
        <v>48</v>
      </c>
      <c r="E19" s="51">
        <v>21</v>
      </c>
      <c r="F19" s="51">
        <v>7</v>
      </c>
      <c r="G19" s="51">
        <v>4</v>
      </c>
      <c r="H19" s="51">
        <v>5</v>
      </c>
      <c r="I19" s="51">
        <v>2</v>
      </c>
      <c r="J19" s="52">
        <f>SUM(B19:I19)</f>
        <v>441</v>
      </c>
    </row>
    <row r="20" spans="1:16" x14ac:dyDescent="0.2">
      <c r="A20" s="93" t="s">
        <v>56</v>
      </c>
      <c r="B20" s="29">
        <v>221</v>
      </c>
      <c r="C20" s="29">
        <v>76</v>
      </c>
      <c r="D20" s="29">
        <v>34</v>
      </c>
      <c r="E20" s="29">
        <v>12</v>
      </c>
      <c r="F20" s="29">
        <v>5</v>
      </c>
      <c r="G20" s="29">
        <v>2</v>
      </c>
      <c r="H20" s="29">
        <v>4</v>
      </c>
      <c r="I20" s="29">
        <v>0</v>
      </c>
      <c r="J20" s="100">
        <f>SUM(B20:I20)</f>
        <v>354</v>
      </c>
    </row>
    <row r="21" spans="1:16" x14ac:dyDescent="0.2">
      <c r="A21" s="92" t="s">
        <v>68</v>
      </c>
      <c r="B21" s="47">
        <v>30</v>
      </c>
      <c r="C21" s="47">
        <v>27</v>
      </c>
      <c r="D21" s="47">
        <v>14</v>
      </c>
      <c r="E21" s="47">
        <v>9</v>
      </c>
      <c r="F21" s="47">
        <v>2</v>
      </c>
      <c r="G21" s="47">
        <v>2</v>
      </c>
      <c r="H21" s="47">
        <v>1</v>
      </c>
      <c r="I21" s="47">
        <v>2</v>
      </c>
      <c r="J21" s="48">
        <f>SUM(B21:I21)</f>
        <v>87</v>
      </c>
    </row>
    <row r="22" spans="1:16" x14ac:dyDescent="0.2">
      <c r="A22" s="32" t="s">
        <v>4</v>
      </c>
      <c r="B22" s="29">
        <v>191</v>
      </c>
      <c r="C22" s="29">
        <v>86</v>
      </c>
      <c r="D22" s="29">
        <v>38</v>
      </c>
      <c r="E22" s="29">
        <v>20</v>
      </c>
      <c r="F22" s="29">
        <v>9</v>
      </c>
      <c r="G22" s="29">
        <v>4</v>
      </c>
      <c r="H22" s="29">
        <v>0</v>
      </c>
      <c r="I22" s="29">
        <v>0</v>
      </c>
      <c r="J22" s="28">
        <f>SUM(B22:I22)</f>
        <v>348</v>
      </c>
    </row>
    <row r="23" spans="1:16" x14ac:dyDescent="0.2">
      <c r="A23" s="46" t="s">
        <v>76</v>
      </c>
      <c r="B23" s="47">
        <v>60</v>
      </c>
      <c r="C23" s="47">
        <v>17</v>
      </c>
      <c r="D23" s="47">
        <v>10</v>
      </c>
      <c r="E23" s="47">
        <v>1</v>
      </c>
      <c r="F23" s="47">
        <v>-2</v>
      </c>
      <c r="G23" s="47">
        <v>0</v>
      </c>
      <c r="H23" s="47">
        <v>5</v>
      </c>
      <c r="I23" s="47">
        <v>2</v>
      </c>
      <c r="J23" s="48">
        <f>SUM(J19,-J22)</f>
        <v>93</v>
      </c>
    </row>
    <row r="24" spans="1:16" x14ac:dyDescent="0.2">
      <c r="A24" s="107" t="s">
        <v>55</v>
      </c>
      <c r="B24" s="89">
        <v>233</v>
      </c>
      <c r="C24" s="89">
        <v>233</v>
      </c>
      <c r="D24" s="89">
        <v>233</v>
      </c>
      <c r="E24" s="89">
        <v>233</v>
      </c>
      <c r="F24" s="89">
        <v>233</v>
      </c>
      <c r="G24" s="89">
        <v>233</v>
      </c>
      <c r="H24" s="89">
        <v>233</v>
      </c>
      <c r="I24" s="89">
        <v>233</v>
      </c>
      <c r="J24" s="103">
        <f>SUM(B24:I24)</f>
        <v>1864</v>
      </c>
    </row>
    <row r="25" spans="1:16" x14ac:dyDescent="0.2">
      <c r="A25" s="46" t="s">
        <v>5</v>
      </c>
      <c r="B25" s="90">
        <f t="shared" ref="B25:G25" si="2">B19/B22</f>
        <v>1.3141361256544504</v>
      </c>
      <c r="C25" s="90">
        <f t="shared" si="2"/>
        <v>1.1976744186046511</v>
      </c>
      <c r="D25" s="90">
        <f t="shared" si="2"/>
        <v>1.263157894736842</v>
      </c>
      <c r="E25" s="90">
        <f t="shared" si="2"/>
        <v>1.05</v>
      </c>
      <c r="F25" s="90">
        <f t="shared" si="2"/>
        <v>0.77777777777777779</v>
      </c>
      <c r="G25" s="90">
        <f t="shared" si="2"/>
        <v>1</v>
      </c>
      <c r="H25" s="90">
        <v>5</v>
      </c>
      <c r="I25" s="90">
        <v>2</v>
      </c>
      <c r="J25" s="49">
        <f>IF(J22=0,J19/1,J19/J22)</f>
        <v>1.2672413793103448</v>
      </c>
    </row>
    <row r="26" spans="1:16" x14ac:dyDescent="0.2">
      <c r="A26" s="107" t="s">
        <v>57</v>
      </c>
      <c r="B26" s="29">
        <v>558</v>
      </c>
      <c r="C26" s="29">
        <v>268</v>
      </c>
      <c r="D26" s="29">
        <v>112</v>
      </c>
      <c r="E26" s="29">
        <v>52</v>
      </c>
      <c r="F26" s="29">
        <v>41</v>
      </c>
      <c r="G26" s="29">
        <v>15</v>
      </c>
      <c r="H26" s="29">
        <v>14</v>
      </c>
      <c r="I26" s="29">
        <v>3</v>
      </c>
      <c r="J26" s="100">
        <f>SUM(B26:I26)</f>
        <v>1063</v>
      </c>
    </row>
    <row r="27" spans="1:16" x14ac:dyDescent="0.2">
      <c r="A27" s="108" t="s">
        <v>58</v>
      </c>
      <c r="B27" s="58">
        <v>310</v>
      </c>
      <c r="C27" s="58">
        <v>165</v>
      </c>
      <c r="D27" s="58">
        <v>64</v>
      </c>
      <c r="E27" s="58">
        <v>31</v>
      </c>
      <c r="F27" s="58">
        <v>34</v>
      </c>
      <c r="G27" s="58">
        <v>11</v>
      </c>
      <c r="H27" s="58">
        <v>9</v>
      </c>
      <c r="I27" s="58">
        <v>1</v>
      </c>
      <c r="J27" s="57">
        <f>SUM(B27:I27)</f>
        <v>625</v>
      </c>
    </row>
    <row r="28" spans="1:16" x14ac:dyDescent="0.2">
      <c r="A28" s="107" t="s">
        <v>8</v>
      </c>
      <c r="B28" s="31">
        <f>B19/B26</f>
        <v>0.44982078853046598</v>
      </c>
      <c r="C28" s="31">
        <f>C19/C26</f>
        <v>0.38432835820895522</v>
      </c>
      <c r="D28" s="31">
        <f t="shared" ref="D28:I28" si="3">D19/D26</f>
        <v>0.42857142857142855</v>
      </c>
      <c r="E28" s="31">
        <f t="shared" si="3"/>
        <v>0.40384615384615385</v>
      </c>
      <c r="F28" s="31">
        <f t="shared" si="3"/>
        <v>0.17073170731707318</v>
      </c>
      <c r="G28" s="31">
        <f t="shared" si="3"/>
        <v>0.26666666666666666</v>
      </c>
      <c r="H28" s="31">
        <f t="shared" si="3"/>
        <v>0.35714285714285715</v>
      </c>
      <c r="I28" s="31">
        <f t="shared" si="3"/>
        <v>0.66666666666666663</v>
      </c>
      <c r="J28" s="104">
        <f>J19/J26</f>
        <v>0.41486359360301034</v>
      </c>
    </row>
    <row r="29" spans="1:16" ht="13.5" thickBot="1" x14ac:dyDescent="0.25">
      <c r="A29" s="109" t="s">
        <v>59</v>
      </c>
      <c r="B29" s="105">
        <v>46</v>
      </c>
      <c r="C29" s="105">
        <v>88</v>
      </c>
      <c r="D29" s="105">
        <v>39</v>
      </c>
      <c r="E29" s="105">
        <v>36</v>
      </c>
      <c r="F29" s="105">
        <v>24</v>
      </c>
      <c r="G29" s="105">
        <v>7</v>
      </c>
      <c r="H29" s="105">
        <v>4</v>
      </c>
      <c r="I29" s="105">
        <v>3</v>
      </c>
      <c r="J29" s="106">
        <f>SUM(B29:I29)</f>
        <v>247</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0" spans="1:10" x14ac:dyDescent="0.2">
      <c r="A50" s="102" t="s">
        <v>71</v>
      </c>
    </row>
    <row r="52" spans="1: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Normal="100" workbookViewId="0">
      <selection activeCell="A82" sqref="A82"/>
    </sheetView>
  </sheetViews>
  <sheetFormatPr defaultRowHeight="12.75" x14ac:dyDescent="0.2"/>
  <cols>
    <col min="1" max="1" width="26.42578125" style="7" customWidth="1"/>
    <col min="2" max="2" width="128.7109375" style="7" customWidth="1"/>
    <col min="3" max="16384" width="9.140625" style="7"/>
  </cols>
  <sheetData>
    <row r="1" spans="1:2" ht="15" x14ac:dyDescent="0.25">
      <c r="A1" s="65"/>
      <c r="B1" s="65"/>
    </row>
    <row r="2" spans="1:2" ht="18" x14ac:dyDescent="0.25">
      <c r="A2" s="40" t="s">
        <v>1</v>
      </c>
      <c r="B2" s="65"/>
    </row>
    <row r="3" spans="1:2" ht="15.75" x14ac:dyDescent="0.25">
      <c r="A3" s="65"/>
      <c r="B3" s="66" t="s">
        <v>29</v>
      </c>
    </row>
    <row r="4" spans="1:2" ht="25.5" x14ac:dyDescent="0.25">
      <c r="A4" s="65"/>
      <c r="B4" s="67" t="s">
        <v>30</v>
      </c>
    </row>
    <row r="5" spans="1:2" ht="25.5" x14ac:dyDescent="0.25">
      <c r="A5" s="65"/>
      <c r="B5" s="67" t="s">
        <v>31</v>
      </c>
    </row>
    <row r="6" spans="1:2" ht="25.5" x14ac:dyDescent="0.25">
      <c r="A6" s="65"/>
      <c r="B6" s="67" t="s">
        <v>53</v>
      </c>
    </row>
    <row r="7" spans="1:2" ht="25.5" x14ac:dyDescent="0.25">
      <c r="A7" s="65"/>
      <c r="B7" s="67" t="s">
        <v>32</v>
      </c>
    </row>
    <row r="8" spans="1:2" ht="51" x14ac:dyDescent="0.25">
      <c r="A8" s="65"/>
      <c r="B8" s="67" t="s">
        <v>33</v>
      </c>
    </row>
    <row r="9" spans="1:2" ht="15" x14ac:dyDescent="0.25">
      <c r="A9" s="65"/>
      <c r="B9" s="65"/>
    </row>
    <row r="10" spans="1:2" ht="15" x14ac:dyDescent="0.25">
      <c r="A10" s="65"/>
      <c r="B10" s="65"/>
    </row>
    <row r="11" spans="1:2" ht="15.75" x14ac:dyDescent="0.25">
      <c r="A11" s="65"/>
      <c r="B11" s="66" t="s">
        <v>34</v>
      </c>
    </row>
    <row r="12" spans="1:2" ht="25.5" x14ac:dyDescent="0.25">
      <c r="A12" s="65"/>
      <c r="B12" s="68" t="s">
        <v>35</v>
      </c>
    </row>
    <row r="13" spans="1:2" ht="38.25" x14ac:dyDescent="0.25">
      <c r="A13" s="65"/>
      <c r="B13" s="67" t="s">
        <v>36</v>
      </c>
    </row>
    <row r="14" spans="1:2" ht="15" x14ac:dyDescent="0.25">
      <c r="A14" s="65"/>
      <c r="B14" s="67" t="s">
        <v>37</v>
      </c>
    </row>
    <row r="15" spans="1:2" ht="25.5" x14ac:dyDescent="0.25">
      <c r="A15" s="65"/>
      <c r="B15" s="67" t="s">
        <v>38</v>
      </c>
    </row>
    <row r="16" spans="1:2" ht="15" x14ac:dyDescent="0.25">
      <c r="A16" s="65"/>
      <c r="B16" s="69" t="s">
        <v>39</v>
      </c>
    </row>
    <row r="17" spans="1:2" ht="15" x14ac:dyDescent="0.25">
      <c r="A17" s="65"/>
      <c r="B17" s="68" t="s">
        <v>40</v>
      </c>
    </row>
    <row r="18" spans="1:2" ht="15" x14ac:dyDescent="0.25">
      <c r="A18" s="65"/>
      <c r="B18" s="69" t="s">
        <v>41</v>
      </c>
    </row>
    <row r="19" spans="1:2" ht="38.25" x14ac:dyDescent="0.25">
      <c r="A19" s="65"/>
      <c r="B19" s="67" t="s">
        <v>42</v>
      </c>
    </row>
    <row r="20" spans="1:2" ht="15" x14ac:dyDescent="0.25">
      <c r="A20" s="65"/>
      <c r="B20" s="67" t="s">
        <v>43</v>
      </c>
    </row>
    <row r="21" spans="1:2" ht="25.5" x14ac:dyDescent="0.25">
      <c r="A21" s="65"/>
      <c r="B21" s="68" t="s">
        <v>44</v>
      </c>
    </row>
    <row r="22" spans="1:2" ht="51" x14ac:dyDescent="0.25">
      <c r="A22" s="65"/>
      <c r="B22" s="68" t="s">
        <v>45</v>
      </c>
    </row>
    <row r="23" spans="1:2" ht="15" x14ac:dyDescent="0.25">
      <c r="A23" s="65"/>
      <c r="B23" s="68" t="s">
        <v>46</v>
      </c>
    </row>
    <row r="24" spans="1:2" ht="15" x14ac:dyDescent="0.25">
      <c r="A24" s="65"/>
      <c r="B24" s="68" t="s">
        <v>47</v>
      </c>
    </row>
    <row r="25" spans="1:2" ht="15" x14ac:dyDescent="0.25">
      <c r="A25" s="65"/>
      <c r="B25" s="70" t="s">
        <v>48</v>
      </c>
    </row>
    <row r="26" spans="1:2" ht="15" x14ac:dyDescent="0.25">
      <c r="A26" s="65"/>
      <c r="B26" s="68"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Normal="100" workbookViewId="0">
      <selection activeCell="A82" sqref="A82"/>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1" t="s">
        <v>25</v>
      </c>
    </row>
    <row r="5" spans="1:4" x14ac:dyDescent="0.2">
      <c r="B5" s="1" t="s">
        <v>26</v>
      </c>
      <c r="C5" s="80" t="s">
        <v>27</v>
      </c>
    </row>
    <row r="6" spans="1:4" x14ac:dyDescent="0.2">
      <c r="B6" s="5" t="s">
        <v>72</v>
      </c>
      <c r="C6">
        <v>3</v>
      </c>
      <c r="D6" s="4"/>
    </row>
    <row r="7" spans="1:4" x14ac:dyDescent="0.2">
      <c r="B7" s="5" t="s">
        <v>60</v>
      </c>
      <c r="C7">
        <v>4</v>
      </c>
    </row>
    <row r="8" spans="1:4" x14ac:dyDescent="0.2">
      <c r="B8" s="5" t="s">
        <v>61</v>
      </c>
      <c r="C8">
        <v>5</v>
      </c>
    </row>
    <row r="9" spans="1:4" x14ac:dyDescent="0.2">
      <c r="B9" s="5" t="s">
        <v>81</v>
      </c>
      <c r="C9">
        <v>6</v>
      </c>
    </row>
    <row r="10" spans="1:4" x14ac:dyDescent="0.2">
      <c r="B10" s="5" t="s">
        <v>84</v>
      </c>
      <c r="C10">
        <v>7</v>
      </c>
    </row>
    <row r="11" spans="1:4" x14ac:dyDescent="0.2">
      <c r="B11" s="5" t="s">
        <v>86</v>
      </c>
      <c r="C11">
        <v>8</v>
      </c>
    </row>
    <row r="12" spans="1:4" x14ac:dyDescent="0.2">
      <c r="B12" s="5" t="s">
        <v>87</v>
      </c>
      <c r="C12">
        <v>9</v>
      </c>
    </row>
    <row r="13" spans="1:4" x14ac:dyDescent="0.2">
      <c r="B13" s="5" t="s">
        <v>88</v>
      </c>
      <c r="C13">
        <v>10</v>
      </c>
    </row>
    <row r="14" spans="1:4" x14ac:dyDescent="0.2">
      <c r="B14" s="5" t="s">
        <v>89</v>
      </c>
      <c r="C14">
        <v>11</v>
      </c>
    </row>
    <row r="15" spans="1:4" x14ac:dyDescent="0.2">
      <c r="B15" s="5" t="s">
        <v>74</v>
      </c>
      <c r="C15">
        <v>12</v>
      </c>
    </row>
    <row r="16" spans="1:4" x14ac:dyDescent="0.2">
      <c r="B16" s="5" t="s">
        <v>75</v>
      </c>
      <c r="C16">
        <v>13</v>
      </c>
    </row>
    <row r="17" spans="2:4" x14ac:dyDescent="0.2">
      <c r="B17" s="5" t="s">
        <v>73</v>
      </c>
      <c r="C17">
        <v>14</v>
      </c>
    </row>
    <row r="18" spans="2:4" x14ac:dyDescent="0.2">
      <c r="B18" s="5" t="s">
        <v>50</v>
      </c>
      <c r="C18">
        <v>15</v>
      </c>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B27" s="5"/>
      <c r="D27" s="6"/>
    </row>
    <row r="28" spans="2:4" x14ac:dyDescent="0.2">
      <c r="B28" s="5"/>
      <c r="D28" s="6"/>
    </row>
  </sheetData>
  <sheetProtection password="CC2E" sheet="1" objects="1" scenarios="1"/>
  <hyperlinks>
    <hyperlink ref="B6" location="'8 Year Pace (3)'!A1" display="8 Year Pace Goals"/>
    <hyperlink ref="B7" location="'2016 Pace (4)'!A1" display="2016 Pace"/>
    <hyperlink ref="B8" location="'2017 Pace (5)'!A1" display="2017 Pace"/>
    <hyperlink ref="B9" location="'2018 Pace (6)'!A1" display="2018 Pace"/>
    <hyperlink ref="B10" location="'2019 Pace (7)'!A1" display="2019 Pace"/>
    <hyperlink ref="B11" location="'2020 Pace (8)'!A1" display="2020 Pace"/>
    <hyperlink ref="B12" location="'2021 Pace (9)'!A1" display="2021 Pace"/>
    <hyperlink ref="B13" location="'2022 Pace (10)'!A1" display="2022 Pace"/>
    <hyperlink ref="B14" location="'2023 Pace (11)'!A1" display="2023 Pace"/>
    <hyperlink ref="B17" location="'8 Year TAP Method Pace (14)'!A1" display="8 Year TAP Method Pace Report"/>
    <hyperlink ref="B15" location="'8 YR Demand (12)'!A1" display="8 Year Pace vs Demand"/>
    <hyperlink ref="B16" location="'8 YR CC (13)'!A1" display="8 Year Convention Center (CC)"/>
    <hyperlink ref="B18" location="'Glossary (15)'!A1" display="Glossary"/>
  </hyperlinks>
  <pageMargins left="0.25" right="0.25" top="0.75" bottom="0.75" header="0.3" footer="0.3"/>
  <pageSetup scale="83"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G3" s="37"/>
      <c r="H3" s="37"/>
      <c r="I3" s="37" t="s">
        <v>92</v>
      </c>
      <c r="J3" s="37"/>
      <c r="K3" s="36"/>
      <c r="L3" s="36"/>
      <c r="M3" s="36"/>
    </row>
    <row r="4" spans="1:13" ht="15.75" x14ac:dyDescent="0.25">
      <c r="A4" s="30"/>
      <c r="B4" s="35"/>
      <c r="D4" s="35"/>
      <c r="G4" s="34"/>
      <c r="H4" s="33"/>
      <c r="I4" s="33"/>
      <c r="J4" s="33"/>
      <c r="K4" s="33"/>
    </row>
    <row r="5" spans="1:13" ht="15.75" thickBot="1" x14ac:dyDescent="0.25">
      <c r="A5" s="45" t="s">
        <v>94</v>
      </c>
      <c r="B5" s="64">
        <v>2016</v>
      </c>
      <c r="C5" s="64">
        <v>2017</v>
      </c>
      <c r="D5" s="64">
        <v>2018</v>
      </c>
      <c r="E5" s="64">
        <v>2019</v>
      </c>
      <c r="F5" s="64">
        <v>2020</v>
      </c>
      <c r="G5" s="64">
        <v>2021</v>
      </c>
      <c r="H5" s="64">
        <v>2022</v>
      </c>
      <c r="I5" s="64">
        <v>2023</v>
      </c>
      <c r="J5" s="64" t="s">
        <v>2</v>
      </c>
    </row>
    <row r="6" spans="1:13" ht="13.5" thickTop="1" x14ac:dyDescent="0.2">
      <c r="A6" s="50" t="s">
        <v>65</v>
      </c>
      <c r="B6" s="51">
        <f>'2016 Pace (4)'!N6</f>
        <v>275003</v>
      </c>
      <c r="C6" s="51">
        <f>'2017 Pace (5)'!N6</f>
        <v>162529</v>
      </c>
      <c r="D6" s="51">
        <f>'2018 Pace (6)'!N6</f>
        <v>170805</v>
      </c>
      <c r="E6" s="51">
        <f>'2019 Pace (7)'!N6</f>
        <v>100598</v>
      </c>
      <c r="F6" s="51">
        <f>'2020 Pace (8)'!N6</f>
        <v>64146</v>
      </c>
      <c r="G6" s="51">
        <f>'2021 Pace (9)'!N6</f>
        <v>44312</v>
      </c>
      <c r="H6" s="51">
        <f>'2022 Pace (10)'!N6</f>
        <v>32014</v>
      </c>
      <c r="I6" s="51">
        <f>'2023 Pace (11)'!N6</f>
        <v>22743</v>
      </c>
      <c r="J6" s="52">
        <f t="shared" ref="J6:J11" si="0">SUM(B6:I6)</f>
        <v>872150</v>
      </c>
    </row>
    <row r="7" spans="1:13" x14ac:dyDescent="0.2">
      <c r="A7" s="93" t="s">
        <v>3</v>
      </c>
      <c r="B7" s="29">
        <f>'2016 Pace (4)'!N7</f>
        <v>266985</v>
      </c>
      <c r="C7" s="29">
        <f>'2017 Pace (5)'!N7</f>
        <v>137651</v>
      </c>
      <c r="D7" s="29">
        <f>'2018 Pace (6)'!N7</f>
        <v>121918</v>
      </c>
      <c r="E7" s="29">
        <f>'2019 Pace (7)'!N7</f>
        <v>68899</v>
      </c>
      <c r="F7" s="29">
        <f>'2020 Pace (8)'!N7</f>
        <v>52056</v>
      </c>
      <c r="G7" s="29">
        <f>'2021 Pace (9)'!N7</f>
        <v>23925</v>
      </c>
      <c r="H7" s="29">
        <f>'2022 Pace (10)'!N7</f>
        <v>27014</v>
      </c>
      <c r="I7" s="29">
        <f>'2023 Pace (11)'!N7</f>
        <v>0</v>
      </c>
      <c r="J7" s="100">
        <f t="shared" si="0"/>
        <v>698448</v>
      </c>
    </row>
    <row r="8" spans="1:13" x14ac:dyDescent="0.2">
      <c r="A8" s="92" t="s">
        <v>67</v>
      </c>
      <c r="B8" s="47">
        <f>'2016 Pace (4)'!N8</f>
        <v>8018</v>
      </c>
      <c r="C8" s="47">
        <f>'2017 Pace (5)'!N8</f>
        <v>24878</v>
      </c>
      <c r="D8" s="47">
        <f>'2018 Pace (6)'!N8</f>
        <v>48887</v>
      </c>
      <c r="E8" s="47">
        <f>'2019 Pace (7)'!N8</f>
        <v>31699</v>
      </c>
      <c r="F8" s="47">
        <f>'2020 Pace (8)'!N8</f>
        <v>12090</v>
      </c>
      <c r="G8" s="47">
        <f>'2021 Pace (9)'!N8</f>
        <v>20387</v>
      </c>
      <c r="H8" s="47">
        <f>'2022 Pace (10)'!N8</f>
        <v>5000</v>
      </c>
      <c r="I8" s="47">
        <f>'2023 Pace (11)'!N8</f>
        <v>22743</v>
      </c>
      <c r="J8" s="48">
        <f t="shared" si="0"/>
        <v>173702</v>
      </c>
    </row>
    <row r="9" spans="1:13" x14ac:dyDescent="0.2">
      <c r="A9" s="32" t="s">
        <v>4</v>
      </c>
      <c r="B9" s="29">
        <f>'2016 Pace (4)'!N9</f>
        <v>292995</v>
      </c>
      <c r="C9" s="29">
        <f>'2017 Pace (5)'!N9</f>
        <v>235881</v>
      </c>
      <c r="D9" s="29">
        <f>'2018 Pace (6)'!N9</f>
        <v>174245</v>
      </c>
      <c r="E9" s="29">
        <f>'2019 Pace (7)'!N9</f>
        <v>117891</v>
      </c>
      <c r="F9" s="29">
        <f>'2020 Pace (8)'!N9</f>
        <v>75307</v>
      </c>
      <c r="G9" s="29">
        <f>'2021 Pace (9)'!N9</f>
        <v>50563</v>
      </c>
      <c r="H9" s="29">
        <f>'2022 Pace (10)'!N9</f>
        <v>35017</v>
      </c>
      <c r="I9" s="29">
        <f>'2023 Pace (11)'!N9</f>
        <v>18629</v>
      </c>
      <c r="J9" s="28">
        <f t="shared" si="0"/>
        <v>1000528</v>
      </c>
    </row>
    <row r="10" spans="1:13" x14ac:dyDescent="0.2">
      <c r="A10" s="46" t="s">
        <v>76</v>
      </c>
      <c r="B10" s="47">
        <f>'2016 Pace (4)'!N10</f>
        <v>-17992</v>
      </c>
      <c r="C10" s="47">
        <f>'2017 Pace (5)'!N10</f>
        <v>-73352</v>
      </c>
      <c r="D10" s="47">
        <f>'2018 Pace (6)'!N10</f>
        <v>-3440</v>
      </c>
      <c r="E10" s="47">
        <f>'2019 Pace (7)'!N10</f>
        <v>-17293</v>
      </c>
      <c r="F10" s="47">
        <f>'2020 Pace (8)'!N10</f>
        <v>-11161</v>
      </c>
      <c r="G10" s="47">
        <f>'2021 Pace (9)'!N10</f>
        <v>-6251</v>
      </c>
      <c r="H10" s="47">
        <f>'2022 Pace (10)'!N10</f>
        <v>-3003</v>
      </c>
      <c r="I10" s="47">
        <f>'2023 Pace (11)'!N10</f>
        <v>4114</v>
      </c>
      <c r="J10" s="48">
        <f>SUM(J6,-J9)</f>
        <v>-128378</v>
      </c>
    </row>
    <row r="11" spans="1:13" x14ac:dyDescent="0.2">
      <c r="A11" s="107" t="s">
        <v>55</v>
      </c>
      <c r="B11" s="89">
        <f>'2016 Pace (4)'!N11</f>
        <v>303000</v>
      </c>
      <c r="C11" s="89">
        <f>'2017 Pace (5)'!N11</f>
        <v>303000</v>
      </c>
      <c r="D11" s="89">
        <f>'2018 Pace (6)'!N11</f>
        <v>303000</v>
      </c>
      <c r="E11" s="89">
        <f>'2019 Pace (7)'!N11</f>
        <v>303000</v>
      </c>
      <c r="F11" s="89">
        <f>'2020 Pace (8)'!N11</f>
        <v>303000</v>
      </c>
      <c r="G11" s="89">
        <f>'2021 Pace (9)'!N11</f>
        <v>303000</v>
      </c>
      <c r="H11" s="89">
        <f>'2022 Pace (10)'!N11</f>
        <v>303000</v>
      </c>
      <c r="I11" s="89">
        <f>'2023 Pace (11)'!N11</f>
        <v>303000</v>
      </c>
      <c r="J11" s="103">
        <f t="shared" si="0"/>
        <v>2424000</v>
      </c>
    </row>
    <row r="12" spans="1:13" x14ac:dyDescent="0.2">
      <c r="A12" s="46" t="s">
        <v>5</v>
      </c>
      <c r="B12" s="90">
        <f>'2016 Pace (4)'!N12</f>
        <v>0.93859280875100259</v>
      </c>
      <c r="C12" s="90">
        <f>'2017 Pace (5)'!N12</f>
        <v>0.68902963782585291</v>
      </c>
      <c r="D12" s="90">
        <f>'2018 Pace (6)'!N12</f>
        <v>0.98025768314729256</v>
      </c>
      <c r="E12" s="90">
        <f>'2019 Pace (7)'!N12</f>
        <v>0.85331365413814453</v>
      </c>
      <c r="F12" s="90">
        <f>'2020 Pace (8)'!N12</f>
        <v>0.85179332598563218</v>
      </c>
      <c r="G12" s="90">
        <f>'2021 Pace (9)'!N12</f>
        <v>0.87637205070901647</v>
      </c>
      <c r="H12" s="90">
        <f>'2022 Pace (10)'!N12</f>
        <v>0.91424165405374536</v>
      </c>
      <c r="I12" s="90">
        <f>'2023 Pace (11)'!N12</f>
        <v>1.2208384776423855</v>
      </c>
      <c r="J12" s="49">
        <f>J6/J9</f>
        <v>0.87168974781315467</v>
      </c>
    </row>
    <row r="13" spans="1:13" x14ac:dyDescent="0.2">
      <c r="A13" s="107" t="s">
        <v>6</v>
      </c>
      <c r="B13" s="29">
        <f>'2016 Pace (4)'!N13</f>
        <v>922871</v>
      </c>
      <c r="C13" s="29">
        <f>'2017 Pace (5)'!N13</f>
        <v>751027</v>
      </c>
      <c r="D13" s="29">
        <f>'2018 Pace (6)'!N13</f>
        <v>530884</v>
      </c>
      <c r="E13" s="29">
        <f>'2019 Pace (7)'!N13</f>
        <v>311549</v>
      </c>
      <c r="F13" s="29">
        <f>'2020 Pace (8)'!N13</f>
        <v>480668</v>
      </c>
      <c r="G13" s="29">
        <f>'2021 Pace (9)'!N13</f>
        <v>167752</v>
      </c>
      <c r="H13" s="29">
        <f>'2022 Pace (10)'!N13</f>
        <v>114961</v>
      </c>
      <c r="I13" s="29">
        <f>'2023 Pace (11)'!N13</f>
        <v>37923</v>
      </c>
      <c r="J13" s="100">
        <f>SUM(B13:I13)</f>
        <v>3317635</v>
      </c>
    </row>
    <row r="14" spans="1:13" x14ac:dyDescent="0.2">
      <c r="A14" s="108" t="s">
        <v>7</v>
      </c>
      <c r="B14" s="58">
        <f>'2016 Pace (4)'!N14</f>
        <v>650013</v>
      </c>
      <c r="C14" s="58">
        <f>'2017 Pace (5)'!N14</f>
        <v>588498</v>
      </c>
      <c r="D14" s="58">
        <f>'2018 Pace (6)'!N14</f>
        <v>360079</v>
      </c>
      <c r="E14" s="58">
        <f>'2019 Pace (7)'!N14</f>
        <v>210951</v>
      </c>
      <c r="F14" s="58">
        <f>'2020 Pace (8)'!N14</f>
        <v>416522</v>
      </c>
      <c r="G14" s="58">
        <f>'2021 Pace (9)'!N14</f>
        <v>123440</v>
      </c>
      <c r="H14" s="58">
        <f>'2022 Pace (10)'!N14</f>
        <v>82947</v>
      </c>
      <c r="I14" s="58">
        <f>'2023 Pace (11)'!N14</f>
        <v>15180</v>
      </c>
      <c r="J14" s="57">
        <f>SUM(B14:I14)</f>
        <v>2447630</v>
      </c>
    </row>
    <row r="15" spans="1:13" x14ac:dyDescent="0.2">
      <c r="A15" s="107" t="s">
        <v>8</v>
      </c>
      <c r="B15" s="31">
        <f>'2016 Pace (4)'!N15</f>
        <v>0.29798639246438557</v>
      </c>
      <c r="C15" s="31">
        <f>'2017 Pace (5)'!N15</f>
        <v>0.21640899727972496</v>
      </c>
      <c r="D15" s="31">
        <f>'2018 Pace (6)'!N15</f>
        <v>0.32173695195183882</v>
      </c>
      <c r="E15" s="31">
        <f>'2019 Pace (7)'!N15</f>
        <v>0.32289623783096721</v>
      </c>
      <c r="F15" s="31">
        <f>'2020 Pace (8)'!N15</f>
        <v>0.13345177960671398</v>
      </c>
      <c r="G15" s="31">
        <f>'2021 Pace (9)'!N15</f>
        <v>0.2641518431971005</v>
      </c>
      <c r="H15" s="31">
        <f>'2022 Pace (10)'!N15</f>
        <v>0.27847704873826779</v>
      </c>
      <c r="I15" s="31">
        <f>'2023 Pace (11)'!N15</f>
        <v>0.59971521240408199</v>
      </c>
      <c r="J15" s="104">
        <f>J6/J13</f>
        <v>0.26288304771320536</v>
      </c>
    </row>
    <row r="16" spans="1:13" ht="13.5" thickBot="1" x14ac:dyDescent="0.25">
      <c r="A16" s="109" t="s">
        <v>9</v>
      </c>
      <c r="B16" s="105">
        <f>'2016 Pace (4)'!N16</f>
        <v>12731</v>
      </c>
      <c r="C16" s="105">
        <f>'2017 Pace (5)'!N16</f>
        <v>106510</v>
      </c>
      <c r="D16" s="105">
        <f>'2018 Pace (6)'!N16</f>
        <v>66534</v>
      </c>
      <c r="E16" s="105">
        <f>'2019 Pace (7)'!N16</f>
        <v>105541</v>
      </c>
      <c r="F16" s="105">
        <f>'2020 Pace (8)'!N16</f>
        <v>89060</v>
      </c>
      <c r="G16" s="105">
        <f>'2021 Pace (9)'!N16</f>
        <v>58432</v>
      </c>
      <c r="H16" s="105">
        <f>'2022 Pace (10)'!N16</f>
        <v>39974</v>
      </c>
      <c r="I16" s="105">
        <f>'2023 Pace (11)'!N16</f>
        <v>29874</v>
      </c>
      <c r="J16" s="106">
        <f>SUM(B16:I16)</f>
        <v>508656</v>
      </c>
    </row>
    <row r="17" spans="1:16" ht="13.5" thickTop="1" x14ac:dyDescent="0.2">
      <c r="A17" s="59"/>
      <c r="B17" s="60"/>
      <c r="C17" s="60"/>
      <c r="D17" s="60"/>
      <c r="E17" s="60"/>
      <c r="F17" s="60"/>
      <c r="G17" s="60"/>
      <c r="H17" s="60"/>
      <c r="I17" s="60"/>
      <c r="J17" s="61"/>
      <c r="P17" s="25"/>
    </row>
    <row r="18" spans="1:16" ht="15.75" thickBot="1" x14ac:dyDescent="0.25">
      <c r="A18" s="45" t="s">
        <v>77</v>
      </c>
      <c r="B18" s="62"/>
      <c r="C18" s="62"/>
      <c r="D18" s="62"/>
      <c r="E18" s="62"/>
      <c r="F18" s="62"/>
      <c r="G18" s="62"/>
      <c r="H18" s="62"/>
      <c r="I18" s="62"/>
      <c r="J18" s="63"/>
      <c r="P18" s="25"/>
    </row>
    <row r="19" spans="1:16" ht="13.5" thickTop="1" x14ac:dyDescent="0.2">
      <c r="A19" s="50" t="s">
        <v>66</v>
      </c>
      <c r="B19" s="51">
        <f>'2016 Pace (4)'!N19</f>
        <v>251</v>
      </c>
      <c r="C19" s="51">
        <f>'2017 Pace (5)'!N19</f>
        <v>103</v>
      </c>
      <c r="D19" s="51">
        <f>'2018 Pace (6)'!N19</f>
        <v>48</v>
      </c>
      <c r="E19" s="51">
        <f>'2019 Pace (7)'!N19</f>
        <v>21</v>
      </c>
      <c r="F19" s="51">
        <f>'2020 Pace (8)'!N19</f>
        <v>7</v>
      </c>
      <c r="G19" s="51">
        <f>'2021 Pace (9)'!N19</f>
        <v>4</v>
      </c>
      <c r="H19" s="51">
        <f>'2022 Pace (10)'!N19</f>
        <v>5</v>
      </c>
      <c r="I19" s="51">
        <f>'2023 Pace (11)'!N19</f>
        <v>2</v>
      </c>
      <c r="J19" s="52">
        <f>SUM(B19:I19)</f>
        <v>441</v>
      </c>
    </row>
    <row r="20" spans="1:16" x14ac:dyDescent="0.2">
      <c r="A20" s="93" t="s">
        <v>56</v>
      </c>
      <c r="B20" s="29">
        <f>'2016 Pace (4)'!N20</f>
        <v>221</v>
      </c>
      <c r="C20" s="29">
        <f>'2017 Pace (5)'!N20</f>
        <v>76</v>
      </c>
      <c r="D20" s="29">
        <f>'2018 Pace (6)'!N20</f>
        <v>34</v>
      </c>
      <c r="E20" s="29">
        <f>'2019 Pace (7)'!N20</f>
        <v>12</v>
      </c>
      <c r="F20" s="29">
        <f>'2020 Pace (8)'!N20</f>
        <v>5</v>
      </c>
      <c r="G20" s="29">
        <f>'2021 Pace (9)'!N20</f>
        <v>2</v>
      </c>
      <c r="H20" s="29">
        <f>'2022 Pace (10)'!N20</f>
        <v>4</v>
      </c>
      <c r="I20" s="29">
        <f>'2023 Pace (11)'!N20</f>
        <v>0</v>
      </c>
      <c r="J20" s="100">
        <f>SUM(B20:I20)</f>
        <v>354</v>
      </c>
    </row>
    <row r="21" spans="1:16" x14ac:dyDescent="0.2">
      <c r="A21" s="92" t="s">
        <v>68</v>
      </c>
      <c r="B21" s="47">
        <f>'2016 Pace (4)'!N21</f>
        <v>30</v>
      </c>
      <c r="C21" s="47">
        <f>'2017 Pace (5)'!N21</f>
        <v>27</v>
      </c>
      <c r="D21" s="47">
        <f>'2018 Pace (6)'!N21</f>
        <v>14</v>
      </c>
      <c r="E21" s="47">
        <f>'2019 Pace (7)'!N21</f>
        <v>9</v>
      </c>
      <c r="F21" s="47">
        <f>'2020 Pace (8)'!N21</f>
        <v>2</v>
      </c>
      <c r="G21" s="47">
        <f>'2021 Pace (9)'!N21</f>
        <v>2</v>
      </c>
      <c r="H21" s="47">
        <f>'2022 Pace (10)'!N21</f>
        <v>1</v>
      </c>
      <c r="I21" s="47">
        <f>'2023 Pace (11)'!N21</f>
        <v>2</v>
      </c>
      <c r="J21" s="48">
        <f>SUM(B21:I21)</f>
        <v>87</v>
      </c>
    </row>
    <row r="22" spans="1:16" x14ac:dyDescent="0.2">
      <c r="A22" s="32" t="s">
        <v>4</v>
      </c>
      <c r="B22" s="29">
        <f>'2016 Pace (4)'!N22</f>
        <v>191</v>
      </c>
      <c r="C22" s="29">
        <f>'2017 Pace (5)'!N22</f>
        <v>86</v>
      </c>
      <c r="D22" s="29">
        <f>'2018 Pace (6)'!N22</f>
        <v>38</v>
      </c>
      <c r="E22" s="29">
        <f>'2019 Pace (7)'!N22</f>
        <v>20</v>
      </c>
      <c r="F22" s="29">
        <f>'2020 Pace (8)'!N22</f>
        <v>9</v>
      </c>
      <c r="G22" s="29">
        <f>'2021 Pace (9)'!N22</f>
        <v>4</v>
      </c>
      <c r="H22" s="29">
        <f>'2022 Pace (10)'!N22</f>
        <v>0</v>
      </c>
      <c r="I22" s="29">
        <f>'2023 Pace (11)'!N22</f>
        <v>0</v>
      </c>
      <c r="J22" s="28">
        <f>SUM(B22:I22)</f>
        <v>348</v>
      </c>
    </row>
    <row r="23" spans="1:16" x14ac:dyDescent="0.2">
      <c r="A23" s="46" t="s">
        <v>76</v>
      </c>
      <c r="B23" s="47">
        <f>'2016 Pace (4)'!N23</f>
        <v>60</v>
      </c>
      <c r="C23" s="47">
        <f>'2017 Pace (5)'!N23</f>
        <v>17</v>
      </c>
      <c r="D23" s="47">
        <f>-'2018 Pace (6)'!N23</f>
        <v>-10</v>
      </c>
      <c r="E23" s="47">
        <f>'2019 Pace (7)'!N23</f>
        <v>1</v>
      </c>
      <c r="F23" s="47">
        <f>'2020 Pace (8)'!N23</f>
        <v>-2</v>
      </c>
      <c r="G23" s="47">
        <f>'2021 Pace (9)'!N23</f>
        <v>0</v>
      </c>
      <c r="H23" s="47">
        <f>'2022 Pace (10)'!N23</f>
        <v>5</v>
      </c>
      <c r="I23" s="47">
        <f>'2023 Pace (11)'!N23</f>
        <v>2</v>
      </c>
      <c r="J23" s="48">
        <f>SUM(J19,-J22)</f>
        <v>93</v>
      </c>
    </row>
    <row r="24" spans="1:16" x14ac:dyDescent="0.2">
      <c r="A24" s="107" t="s">
        <v>55</v>
      </c>
      <c r="B24" s="89">
        <f>'2016 Pace (4)'!N24</f>
        <v>233</v>
      </c>
      <c r="C24" s="89">
        <f>'2017 Pace (5)'!N24</f>
        <v>233</v>
      </c>
      <c r="D24" s="89">
        <f>'2018 Pace (6)'!N24</f>
        <v>233</v>
      </c>
      <c r="E24" s="89">
        <f>'2019 Pace (7)'!N24</f>
        <v>233</v>
      </c>
      <c r="F24" s="89">
        <f>'2020 Pace (8)'!N24</f>
        <v>233</v>
      </c>
      <c r="G24" s="89">
        <f>'2021 Pace (9)'!N24</f>
        <v>233</v>
      </c>
      <c r="H24" s="89">
        <f>'2022 Pace (10)'!N24</f>
        <v>233</v>
      </c>
      <c r="I24" s="89">
        <f>'2023 Pace (11)'!N24</f>
        <v>233</v>
      </c>
      <c r="J24" s="103">
        <f>SUM(B24:I24)</f>
        <v>1864</v>
      </c>
    </row>
    <row r="25" spans="1:16" x14ac:dyDescent="0.2">
      <c r="A25" s="46" t="s">
        <v>5</v>
      </c>
      <c r="B25" s="90">
        <f>'2016 Pace (4)'!N25</f>
        <v>1.3141361256544504</v>
      </c>
      <c r="C25" s="90">
        <f>'2017 Pace (5)'!N25</f>
        <v>1.1976744186046511</v>
      </c>
      <c r="D25" s="90">
        <f>'2018 Pace (6)'!N25</f>
        <v>1.263157894736842</v>
      </c>
      <c r="E25" s="90">
        <f>'2019 Pace (7)'!N25</f>
        <v>1.05</v>
      </c>
      <c r="F25" s="90">
        <f>'2020 Pace (8)'!N25</f>
        <v>0.77777777777777779</v>
      </c>
      <c r="G25" s="90">
        <f>'2021 Pace (9)'!N25</f>
        <v>1</v>
      </c>
      <c r="H25" s="90">
        <f>'2022 Pace (10)'!N25</f>
        <v>5</v>
      </c>
      <c r="I25" s="90">
        <f>'2023 Pace (11)'!N25</f>
        <v>2</v>
      </c>
      <c r="J25" s="49">
        <f>IF(J22=0,J19/1,J19/J22)</f>
        <v>1.2672413793103448</v>
      </c>
    </row>
    <row r="26" spans="1:16" x14ac:dyDescent="0.2">
      <c r="A26" s="107" t="s">
        <v>57</v>
      </c>
      <c r="B26" s="29">
        <f>'2016 Pace (4)'!N26</f>
        <v>558</v>
      </c>
      <c r="C26" s="29">
        <f>'2017 Pace (5)'!N26</f>
        <v>268</v>
      </c>
      <c r="D26" s="29">
        <f>'2018 Pace (6)'!N26</f>
        <v>112</v>
      </c>
      <c r="E26" s="29">
        <f>'2019 Pace (7)'!N26</f>
        <v>52</v>
      </c>
      <c r="F26" s="29">
        <f>'2020 Pace (8)'!N26</f>
        <v>41</v>
      </c>
      <c r="G26" s="29">
        <f>'2021 Pace (9)'!N26</f>
        <v>15</v>
      </c>
      <c r="H26" s="29">
        <f>'2022 Pace (10)'!N26</f>
        <v>14</v>
      </c>
      <c r="I26" s="29">
        <f>'2023 Pace (11)'!N26</f>
        <v>3</v>
      </c>
      <c r="J26" s="100">
        <f>SUM(B26:I26)</f>
        <v>1063</v>
      </c>
    </row>
    <row r="27" spans="1:16" x14ac:dyDescent="0.2">
      <c r="A27" s="108" t="s">
        <v>58</v>
      </c>
      <c r="B27" s="58">
        <f>'2016 Pace (4)'!N27</f>
        <v>310</v>
      </c>
      <c r="C27" s="58">
        <f>'2017 Pace (5)'!N27</f>
        <v>165</v>
      </c>
      <c r="D27" s="58">
        <f>'2018 Pace (6)'!N27</f>
        <v>64</v>
      </c>
      <c r="E27" s="58">
        <f>'2019 Pace (7)'!N27</f>
        <v>31</v>
      </c>
      <c r="F27" s="58">
        <f>'2020 Pace (8)'!N27</f>
        <v>34</v>
      </c>
      <c r="G27" s="58">
        <f>'2021 Pace (9)'!N27</f>
        <v>11</v>
      </c>
      <c r="H27" s="58">
        <f>'2022 Pace (10)'!N27</f>
        <v>9</v>
      </c>
      <c r="I27" s="58">
        <f>'2023 Pace (11)'!N27</f>
        <v>1</v>
      </c>
      <c r="J27" s="57">
        <f>SUM(B27:I27)</f>
        <v>625</v>
      </c>
    </row>
    <row r="28" spans="1:16" x14ac:dyDescent="0.2">
      <c r="A28" s="107" t="s">
        <v>8</v>
      </c>
      <c r="B28" s="31">
        <f>'2016 Pace (4)'!N28</f>
        <v>0.44982078853046598</v>
      </c>
      <c r="C28" s="31">
        <f>'2017 Pace (5)'!N28</f>
        <v>0.38432835820895522</v>
      </c>
      <c r="D28" s="31">
        <f>'2018 Pace (6)'!N28</f>
        <v>0.42857142857142855</v>
      </c>
      <c r="E28" s="31">
        <f>'2019 Pace (7)'!N28</f>
        <v>0.40384615384615385</v>
      </c>
      <c r="F28" s="31">
        <f>'2020 Pace (8)'!N28</f>
        <v>0.17073170731707318</v>
      </c>
      <c r="G28" s="31">
        <f>'2021 Pace (9)'!N28</f>
        <v>0.26666666666666666</v>
      </c>
      <c r="H28" s="31">
        <f>'2022 Pace (10)'!N28</f>
        <v>0.35714285714285715</v>
      </c>
      <c r="I28" s="31">
        <f>'2023 Pace (11)'!N28</f>
        <v>0.66666666666666663</v>
      </c>
      <c r="J28" s="104">
        <f>J19/J26</f>
        <v>0.41486359360301034</v>
      </c>
    </row>
    <row r="29" spans="1:16" ht="13.5" thickBot="1" x14ac:dyDescent="0.25">
      <c r="A29" s="109" t="s">
        <v>59</v>
      </c>
      <c r="B29" s="105">
        <f>'2016 Pace (4)'!N29</f>
        <v>46</v>
      </c>
      <c r="C29" s="105">
        <f>'2017 Pace (5)'!N29</f>
        <v>88</v>
      </c>
      <c r="D29" s="105">
        <f>'2018 Pace (6)'!N29</f>
        <v>39</v>
      </c>
      <c r="E29" s="105">
        <f>'2019 Pace (7)'!N29</f>
        <v>36</v>
      </c>
      <c r="F29" s="105">
        <f>'2020 Pace (8)'!N29</f>
        <v>24</v>
      </c>
      <c r="G29" s="105">
        <f>'2021 Pace (9)'!N29</f>
        <v>7</v>
      </c>
      <c r="H29" s="105">
        <f>'2022 Pace (10)'!N29</f>
        <v>4</v>
      </c>
      <c r="I29" s="105">
        <f>'2023 Pace (11)'!N29</f>
        <v>3</v>
      </c>
      <c r="J29" s="106">
        <f>SUM(B29:I29)</f>
        <v>247</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2016</v>
      </c>
      <c r="G4" s="34"/>
      <c r="H4" s="33"/>
      <c r="I4" s="33"/>
      <c r="J4" s="33"/>
    </row>
    <row r="5" spans="1:14" ht="15.75" thickBot="1" x14ac:dyDescent="0.25">
      <c r="A5" s="56" t="s">
        <v>95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19476</v>
      </c>
      <c r="C6" s="54">
        <v>11445</v>
      </c>
      <c r="D6" s="54">
        <v>20451</v>
      </c>
      <c r="E6" s="54">
        <v>59848</v>
      </c>
      <c r="F6" s="54">
        <v>25266</v>
      </c>
      <c r="G6" s="54">
        <v>21915</v>
      </c>
      <c r="H6" s="54">
        <v>19234</v>
      </c>
      <c r="I6" s="54">
        <v>20562</v>
      </c>
      <c r="J6" s="54">
        <v>26795</v>
      </c>
      <c r="K6" s="54">
        <v>28320</v>
      </c>
      <c r="L6" s="54">
        <v>13483</v>
      </c>
      <c r="M6" s="54">
        <v>8208</v>
      </c>
      <c r="N6" s="55">
        <v>275003</v>
      </c>
    </row>
    <row r="7" spans="1:14" x14ac:dyDescent="0.2">
      <c r="A7" s="93" t="s">
        <v>3</v>
      </c>
      <c r="B7" s="96">
        <v>19476</v>
      </c>
      <c r="C7" s="96">
        <v>11445</v>
      </c>
      <c r="D7" s="96">
        <v>18391</v>
      </c>
      <c r="E7" s="96">
        <v>59763</v>
      </c>
      <c r="F7" s="96">
        <v>23268</v>
      </c>
      <c r="G7" s="96">
        <v>20543</v>
      </c>
      <c r="H7" s="96">
        <v>18524</v>
      </c>
      <c r="I7" s="96">
        <v>19923</v>
      </c>
      <c r="J7" s="96">
        <v>26546</v>
      </c>
      <c r="K7" s="96">
        <v>27857</v>
      </c>
      <c r="L7" s="96">
        <v>13281</v>
      </c>
      <c r="M7" s="96">
        <v>7968</v>
      </c>
      <c r="N7" s="97">
        <v>266985</v>
      </c>
    </row>
    <row r="8" spans="1:14" x14ac:dyDescent="0.2">
      <c r="A8" s="92" t="s">
        <v>67</v>
      </c>
      <c r="B8" s="94">
        <v>0</v>
      </c>
      <c r="C8" s="94">
        <v>0</v>
      </c>
      <c r="D8" s="94">
        <v>2060</v>
      </c>
      <c r="E8" s="94">
        <v>85</v>
      </c>
      <c r="F8" s="94">
        <v>1998</v>
      </c>
      <c r="G8" s="94">
        <v>1372</v>
      </c>
      <c r="H8" s="94">
        <v>710</v>
      </c>
      <c r="I8" s="94">
        <v>639</v>
      </c>
      <c r="J8" s="94">
        <v>249</v>
      </c>
      <c r="K8" s="94">
        <v>463</v>
      </c>
      <c r="L8" s="94">
        <v>202</v>
      </c>
      <c r="M8" s="94">
        <v>240</v>
      </c>
      <c r="N8" s="95">
        <v>8018</v>
      </c>
    </row>
    <row r="9" spans="1:14" x14ac:dyDescent="0.2">
      <c r="A9" s="32" t="s">
        <v>4</v>
      </c>
      <c r="B9" s="42">
        <v>11123</v>
      </c>
      <c r="C9" s="42">
        <v>9590</v>
      </c>
      <c r="D9" s="42">
        <v>14471</v>
      </c>
      <c r="E9" s="42">
        <v>36593</v>
      </c>
      <c r="F9" s="42">
        <v>41713</v>
      </c>
      <c r="G9" s="42">
        <v>42303</v>
      </c>
      <c r="H9" s="42">
        <v>35953</v>
      </c>
      <c r="I9" s="42">
        <v>27575</v>
      </c>
      <c r="J9" s="42">
        <v>24029</v>
      </c>
      <c r="K9" s="42">
        <v>32030</v>
      </c>
      <c r="L9" s="42">
        <v>15567</v>
      </c>
      <c r="M9" s="42">
        <v>2048</v>
      </c>
      <c r="N9" s="43">
        <v>292995</v>
      </c>
    </row>
    <row r="10" spans="1:14" x14ac:dyDescent="0.2">
      <c r="A10" s="46" t="s">
        <v>76</v>
      </c>
      <c r="B10" s="99">
        <v>8353</v>
      </c>
      <c r="C10" s="99">
        <v>1855</v>
      </c>
      <c r="D10" s="99">
        <v>5980</v>
      </c>
      <c r="E10" s="99">
        <v>23255</v>
      </c>
      <c r="F10" s="99">
        <v>-16447</v>
      </c>
      <c r="G10" s="99">
        <v>-20388</v>
      </c>
      <c r="H10" s="99">
        <v>-16719</v>
      </c>
      <c r="I10" s="99">
        <v>-7013</v>
      </c>
      <c r="J10" s="99">
        <v>2766</v>
      </c>
      <c r="K10" s="99">
        <v>-3710</v>
      </c>
      <c r="L10" s="99">
        <v>-2084</v>
      </c>
      <c r="M10" s="99">
        <v>6160</v>
      </c>
      <c r="N10" s="98">
        <v>-17992</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1.75</v>
      </c>
      <c r="C12" s="86">
        <v>1.19</v>
      </c>
      <c r="D12" s="86">
        <v>1.41</v>
      </c>
      <c r="E12" s="86">
        <v>1.64</v>
      </c>
      <c r="F12" s="86">
        <v>0.61</v>
      </c>
      <c r="G12" s="86">
        <v>0.52</v>
      </c>
      <c r="H12" s="86">
        <v>0.53</v>
      </c>
      <c r="I12" s="86">
        <v>0.75</v>
      </c>
      <c r="J12" s="86">
        <v>1.1200000000000001</v>
      </c>
      <c r="K12" s="86">
        <v>0.88</v>
      </c>
      <c r="L12" s="86">
        <v>0.87</v>
      </c>
      <c r="M12" s="86">
        <v>4.01</v>
      </c>
      <c r="N12" s="87">
        <v>0.93859280875100259</v>
      </c>
    </row>
    <row r="13" spans="1:14" x14ac:dyDescent="0.2">
      <c r="A13" s="107" t="s">
        <v>6</v>
      </c>
      <c r="B13" s="112">
        <v>27452</v>
      </c>
      <c r="C13" s="112">
        <v>29207</v>
      </c>
      <c r="D13" s="112">
        <v>45073</v>
      </c>
      <c r="E13" s="112">
        <v>148123</v>
      </c>
      <c r="F13" s="112">
        <v>142869</v>
      </c>
      <c r="G13" s="112">
        <v>148768</v>
      </c>
      <c r="H13" s="112">
        <v>85315</v>
      </c>
      <c r="I13" s="112">
        <v>77734</v>
      </c>
      <c r="J13" s="112">
        <v>105768</v>
      </c>
      <c r="K13" s="112">
        <v>68365</v>
      </c>
      <c r="L13" s="112">
        <v>35989</v>
      </c>
      <c r="M13" s="112">
        <v>8208</v>
      </c>
      <c r="N13" s="113">
        <v>922871</v>
      </c>
    </row>
    <row r="14" spans="1:14" x14ac:dyDescent="0.2">
      <c r="A14" s="46" t="s">
        <v>7</v>
      </c>
      <c r="B14" s="58">
        <v>7976</v>
      </c>
      <c r="C14" s="58">
        <v>17762</v>
      </c>
      <c r="D14" s="58">
        <v>26682</v>
      </c>
      <c r="E14" s="58">
        <v>88360</v>
      </c>
      <c r="F14" s="58">
        <v>117603</v>
      </c>
      <c r="G14" s="58">
        <v>126853</v>
      </c>
      <c r="H14" s="58">
        <v>66081</v>
      </c>
      <c r="I14" s="58">
        <v>57172</v>
      </c>
      <c r="J14" s="58">
        <v>78973</v>
      </c>
      <c r="K14" s="58">
        <v>40045</v>
      </c>
      <c r="L14" s="58">
        <v>22506</v>
      </c>
      <c r="M14" s="58">
        <v>0</v>
      </c>
      <c r="N14" s="57">
        <v>650013</v>
      </c>
    </row>
    <row r="15" spans="1:14" x14ac:dyDescent="0.2">
      <c r="A15" s="107" t="s">
        <v>8</v>
      </c>
      <c r="B15" s="110">
        <v>0.71</v>
      </c>
      <c r="C15" s="110">
        <v>0.39</v>
      </c>
      <c r="D15" s="110">
        <v>0.45</v>
      </c>
      <c r="E15" s="110">
        <v>0.4</v>
      </c>
      <c r="F15" s="110">
        <v>0.18</v>
      </c>
      <c r="G15" s="110">
        <v>0.15</v>
      </c>
      <c r="H15" s="110">
        <v>0.23</v>
      </c>
      <c r="I15" s="110">
        <v>0.26</v>
      </c>
      <c r="J15" s="110">
        <v>0.25</v>
      </c>
      <c r="K15" s="110">
        <v>0.41</v>
      </c>
      <c r="L15" s="110">
        <v>0.37</v>
      </c>
      <c r="M15" s="110">
        <v>1</v>
      </c>
      <c r="N15" s="111">
        <v>0.29798639246438557</v>
      </c>
    </row>
    <row r="16" spans="1:14" ht="13.5" thickBot="1" x14ac:dyDescent="0.25">
      <c r="A16" s="109" t="s">
        <v>9</v>
      </c>
      <c r="B16" s="116">
        <v>0</v>
      </c>
      <c r="C16" s="116">
        <v>0</v>
      </c>
      <c r="D16" s="116">
        <v>0</v>
      </c>
      <c r="E16" s="116">
        <v>0</v>
      </c>
      <c r="F16" s="116">
        <v>1097</v>
      </c>
      <c r="G16" s="116">
        <v>500</v>
      </c>
      <c r="H16" s="116">
        <v>933</v>
      </c>
      <c r="I16" s="116">
        <v>1358</v>
      </c>
      <c r="J16" s="116">
        <v>4118</v>
      </c>
      <c r="K16" s="116">
        <v>3277</v>
      </c>
      <c r="L16" s="116">
        <v>1448</v>
      </c>
      <c r="M16" s="116">
        <v>0</v>
      </c>
      <c r="N16" s="117">
        <v>12731</v>
      </c>
    </row>
    <row r="17" spans="1:14" ht="13.5" thickTop="1" x14ac:dyDescent="0.2"/>
    <row r="18" spans="1:14" ht="15.75" thickBot="1" x14ac:dyDescent="0.25">
      <c r="A18" s="56" t="s">
        <v>96</v>
      </c>
      <c r="B18" s="30"/>
      <c r="C18" s="30"/>
      <c r="D18" s="30"/>
      <c r="E18" s="30"/>
      <c r="F18" s="44"/>
      <c r="G18" s="44"/>
    </row>
    <row r="19" spans="1:14" ht="13.5" thickTop="1" x14ac:dyDescent="0.2">
      <c r="A19" s="50" t="s">
        <v>66</v>
      </c>
      <c r="B19" s="54">
        <v>13</v>
      </c>
      <c r="C19" s="54">
        <v>15</v>
      </c>
      <c r="D19" s="54">
        <v>14</v>
      </c>
      <c r="E19" s="54">
        <v>29</v>
      </c>
      <c r="F19" s="54">
        <v>34</v>
      </c>
      <c r="G19" s="54">
        <v>34</v>
      </c>
      <c r="H19" s="54">
        <v>23</v>
      </c>
      <c r="I19" s="54">
        <v>11</v>
      </c>
      <c r="J19" s="54">
        <v>32</v>
      </c>
      <c r="K19" s="54">
        <v>30</v>
      </c>
      <c r="L19" s="54">
        <v>12</v>
      </c>
      <c r="M19" s="54">
        <v>4</v>
      </c>
      <c r="N19" s="55">
        <v>251</v>
      </c>
    </row>
    <row r="20" spans="1:14" x14ac:dyDescent="0.2">
      <c r="A20" s="93" t="s">
        <v>56</v>
      </c>
      <c r="B20" s="96">
        <v>13</v>
      </c>
      <c r="C20" s="96">
        <v>15</v>
      </c>
      <c r="D20" s="96">
        <v>12</v>
      </c>
      <c r="E20" s="96">
        <v>28</v>
      </c>
      <c r="F20" s="96">
        <v>27</v>
      </c>
      <c r="G20" s="96">
        <v>30</v>
      </c>
      <c r="H20" s="96">
        <v>19</v>
      </c>
      <c r="I20" s="96">
        <v>9</v>
      </c>
      <c r="J20" s="96">
        <v>29</v>
      </c>
      <c r="K20" s="96">
        <v>26</v>
      </c>
      <c r="L20" s="96">
        <v>10</v>
      </c>
      <c r="M20" s="96">
        <v>3</v>
      </c>
      <c r="N20" s="97">
        <v>221</v>
      </c>
    </row>
    <row r="21" spans="1:14" x14ac:dyDescent="0.2">
      <c r="A21" s="92" t="s">
        <v>68</v>
      </c>
      <c r="B21" s="94">
        <v>0</v>
      </c>
      <c r="C21" s="94">
        <v>0</v>
      </c>
      <c r="D21" s="94">
        <v>2</v>
      </c>
      <c r="E21" s="94">
        <v>1</v>
      </c>
      <c r="F21" s="94">
        <v>7</v>
      </c>
      <c r="G21" s="94">
        <v>4</v>
      </c>
      <c r="H21" s="94">
        <v>4</v>
      </c>
      <c r="I21" s="94">
        <v>2</v>
      </c>
      <c r="J21" s="94">
        <v>3</v>
      </c>
      <c r="K21" s="94">
        <v>4</v>
      </c>
      <c r="L21" s="94">
        <v>2</v>
      </c>
      <c r="M21" s="94">
        <v>1</v>
      </c>
      <c r="N21" s="95">
        <v>30</v>
      </c>
    </row>
    <row r="22" spans="1:14" x14ac:dyDescent="0.2">
      <c r="A22" s="32" t="s">
        <v>4</v>
      </c>
      <c r="B22" s="42">
        <v>8</v>
      </c>
      <c r="C22" s="42">
        <v>10</v>
      </c>
      <c r="D22" s="42">
        <v>15</v>
      </c>
      <c r="E22" s="42">
        <v>21</v>
      </c>
      <c r="F22" s="42">
        <v>28</v>
      </c>
      <c r="G22" s="42">
        <v>28</v>
      </c>
      <c r="H22" s="42">
        <v>18</v>
      </c>
      <c r="I22" s="42">
        <v>11</v>
      </c>
      <c r="J22" s="42">
        <v>21</v>
      </c>
      <c r="K22" s="42">
        <v>20</v>
      </c>
      <c r="L22" s="42">
        <v>9</v>
      </c>
      <c r="M22" s="42">
        <v>2</v>
      </c>
      <c r="N22" s="43">
        <v>191</v>
      </c>
    </row>
    <row r="23" spans="1:14" x14ac:dyDescent="0.2">
      <c r="A23" s="46" t="s">
        <v>76</v>
      </c>
      <c r="B23" s="99">
        <v>5</v>
      </c>
      <c r="C23" s="99">
        <v>5</v>
      </c>
      <c r="D23" s="99">
        <v>-1</v>
      </c>
      <c r="E23" s="99">
        <v>8</v>
      </c>
      <c r="F23" s="99">
        <v>6</v>
      </c>
      <c r="G23" s="99">
        <v>6</v>
      </c>
      <c r="H23" s="99">
        <v>5</v>
      </c>
      <c r="I23" s="99">
        <v>0</v>
      </c>
      <c r="J23" s="99">
        <v>11</v>
      </c>
      <c r="K23" s="99">
        <v>10</v>
      </c>
      <c r="L23" s="99">
        <v>3</v>
      </c>
      <c r="M23" s="99">
        <v>2</v>
      </c>
      <c r="N23" s="98">
        <v>60</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1.62</v>
      </c>
      <c r="C25" s="86">
        <v>1.5</v>
      </c>
      <c r="D25" s="86">
        <v>0.93</v>
      </c>
      <c r="E25" s="86">
        <v>1.38</v>
      </c>
      <c r="F25" s="86">
        <v>1.21</v>
      </c>
      <c r="G25" s="86">
        <v>1.21</v>
      </c>
      <c r="H25" s="86">
        <v>1.28</v>
      </c>
      <c r="I25" s="86">
        <v>1</v>
      </c>
      <c r="J25" s="86">
        <v>1.52</v>
      </c>
      <c r="K25" s="86">
        <v>1.5</v>
      </c>
      <c r="L25" s="86">
        <v>1.33</v>
      </c>
      <c r="M25" s="86">
        <v>2</v>
      </c>
      <c r="N25" s="87">
        <v>1.3141361256544504</v>
      </c>
    </row>
    <row r="26" spans="1:14" x14ac:dyDescent="0.2">
      <c r="A26" s="107" t="s">
        <v>57</v>
      </c>
      <c r="B26" s="112">
        <v>22</v>
      </c>
      <c r="C26" s="112">
        <v>37</v>
      </c>
      <c r="D26" s="112">
        <v>27</v>
      </c>
      <c r="E26" s="112">
        <v>78</v>
      </c>
      <c r="F26" s="112">
        <v>84</v>
      </c>
      <c r="G26" s="112">
        <v>74</v>
      </c>
      <c r="H26" s="112">
        <v>54</v>
      </c>
      <c r="I26" s="112">
        <v>29</v>
      </c>
      <c r="J26" s="112">
        <v>68</v>
      </c>
      <c r="K26" s="112">
        <v>57</v>
      </c>
      <c r="L26" s="112">
        <v>24</v>
      </c>
      <c r="M26" s="112">
        <v>4</v>
      </c>
      <c r="N26" s="113">
        <v>558</v>
      </c>
    </row>
    <row r="27" spans="1:14" x14ac:dyDescent="0.2">
      <c r="A27" s="46" t="s">
        <v>58</v>
      </c>
      <c r="B27" s="58">
        <v>9</v>
      </c>
      <c r="C27" s="58">
        <v>22</v>
      </c>
      <c r="D27" s="58">
        <v>15</v>
      </c>
      <c r="E27" s="58">
        <v>50</v>
      </c>
      <c r="F27" s="58">
        <v>50</v>
      </c>
      <c r="G27" s="58">
        <v>40</v>
      </c>
      <c r="H27" s="58">
        <v>31</v>
      </c>
      <c r="I27" s="58">
        <v>18</v>
      </c>
      <c r="J27" s="58">
        <v>36</v>
      </c>
      <c r="K27" s="58">
        <v>27</v>
      </c>
      <c r="L27" s="58">
        <v>12</v>
      </c>
      <c r="M27" s="58">
        <v>0</v>
      </c>
      <c r="N27" s="57">
        <v>310</v>
      </c>
    </row>
    <row r="28" spans="1:14" x14ac:dyDescent="0.2">
      <c r="A28" s="107" t="s">
        <v>8</v>
      </c>
      <c r="B28" s="110">
        <v>0.59</v>
      </c>
      <c r="C28" s="110">
        <v>0.41</v>
      </c>
      <c r="D28" s="110">
        <v>0.44</v>
      </c>
      <c r="E28" s="110">
        <v>0.36</v>
      </c>
      <c r="F28" s="110">
        <v>0.32</v>
      </c>
      <c r="G28" s="110">
        <v>0.41</v>
      </c>
      <c r="H28" s="110">
        <v>0.35</v>
      </c>
      <c r="I28" s="110">
        <v>0.31</v>
      </c>
      <c r="J28" s="110">
        <v>0.43</v>
      </c>
      <c r="K28" s="110">
        <v>0.46</v>
      </c>
      <c r="L28" s="110">
        <v>0.42</v>
      </c>
      <c r="M28" s="110">
        <v>0.75</v>
      </c>
      <c r="N28" s="111">
        <v>0.44982078853046598</v>
      </c>
    </row>
    <row r="29" spans="1:14" ht="13.5" thickBot="1" x14ac:dyDescent="0.25">
      <c r="A29" s="109" t="s">
        <v>59</v>
      </c>
      <c r="B29" s="116">
        <v>0</v>
      </c>
      <c r="C29" s="116">
        <v>0</v>
      </c>
      <c r="D29" s="116">
        <v>0</v>
      </c>
      <c r="E29" s="116">
        <v>0</v>
      </c>
      <c r="F29" s="116">
        <v>4</v>
      </c>
      <c r="G29" s="116">
        <v>4</v>
      </c>
      <c r="H29" s="116">
        <v>4</v>
      </c>
      <c r="I29" s="116">
        <v>5</v>
      </c>
      <c r="J29" s="116">
        <v>13</v>
      </c>
      <c r="K29" s="116">
        <v>10</v>
      </c>
      <c r="L29" s="116">
        <v>6</v>
      </c>
      <c r="M29" s="116">
        <v>0</v>
      </c>
      <c r="N29" s="117">
        <v>46</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2017</v>
      </c>
      <c r="G4" s="34"/>
      <c r="H4" s="33"/>
      <c r="I4" s="33"/>
      <c r="J4" s="33"/>
    </row>
    <row r="5" spans="1:14" ht="15.75" thickBot="1" x14ac:dyDescent="0.25">
      <c r="A5" s="56" t="s">
        <v>97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3601</v>
      </c>
      <c r="C6" s="54">
        <v>13900</v>
      </c>
      <c r="D6" s="54">
        <v>8038</v>
      </c>
      <c r="E6" s="54">
        <v>13167</v>
      </c>
      <c r="F6" s="54">
        <v>20392</v>
      </c>
      <c r="G6" s="54">
        <v>34441</v>
      </c>
      <c r="H6" s="54">
        <v>11473</v>
      </c>
      <c r="I6" s="54">
        <v>16663</v>
      </c>
      <c r="J6" s="54">
        <v>15613</v>
      </c>
      <c r="K6" s="54">
        <v>17853</v>
      </c>
      <c r="L6" s="54">
        <v>7238</v>
      </c>
      <c r="M6" s="54">
        <v>150</v>
      </c>
      <c r="N6" s="55">
        <v>162529</v>
      </c>
    </row>
    <row r="7" spans="1:14" x14ac:dyDescent="0.2">
      <c r="A7" s="93" t="s">
        <v>3</v>
      </c>
      <c r="B7" s="96">
        <v>3541</v>
      </c>
      <c r="C7" s="96">
        <v>13900</v>
      </c>
      <c r="D7" s="96">
        <v>4697</v>
      </c>
      <c r="E7" s="96">
        <v>10607</v>
      </c>
      <c r="F7" s="96">
        <v>13343</v>
      </c>
      <c r="G7" s="96">
        <v>29403</v>
      </c>
      <c r="H7" s="96">
        <v>11473</v>
      </c>
      <c r="I7" s="96">
        <v>16663</v>
      </c>
      <c r="J7" s="96">
        <v>10108</v>
      </c>
      <c r="K7" s="96">
        <v>16978</v>
      </c>
      <c r="L7" s="96">
        <v>6788</v>
      </c>
      <c r="M7" s="96">
        <v>150</v>
      </c>
      <c r="N7" s="97">
        <v>137651</v>
      </c>
    </row>
    <row r="8" spans="1:14" x14ac:dyDescent="0.2">
      <c r="A8" s="92" t="s">
        <v>67</v>
      </c>
      <c r="B8" s="94">
        <v>60</v>
      </c>
      <c r="C8" s="94">
        <v>0</v>
      </c>
      <c r="D8" s="94">
        <v>3341</v>
      </c>
      <c r="E8" s="94">
        <v>2560</v>
      </c>
      <c r="F8" s="94">
        <v>7049</v>
      </c>
      <c r="G8" s="94">
        <v>5038</v>
      </c>
      <c r="H8" s="94">
        <v>0</v>
      </c>
      <c r="I8" s="94">
        <v>0</v>
      </c>
      <c r="J8" s="94">
        <v>5505</v>
      </c>
      <c r="K8" s="94">
        <v>875</v>
      </c>
      <c r="L8" s="94">
        <v>450</v>
      </c>
      <c r="M8" s="94">
        <v>0</v>
      </c>
      <c r="N8" s="95">
        <v>24878</v>
      </c>
    </row>
    <row r="9" spans="1:14" x14ac:dyDescent="0.2">
      <c r="A9" s="32" t="s">
        <v>4</v>
      </c>
      <c r="B9" s="42">
        <v>9804</v>
      </c>
      <c r="C9" s="42">
        <v>8334</v>
      </c>
      <c r="D9" s="42">
        <v>12202</v>
      </c>
      <c r="E9" s="42">
        <v>29915</v>
      </c>
      <c r="F9" s="42">
        <v>34251</v>
      </c>
      <c r="G9" s="42">
        <v>34115</v>
      </c>
      <c r="H9" s="42">
        <v>28933</v>
      </c>
      <c r="I9" s="42">
        <v>21732</v>
      </c>
      <c r="J9" s="42">
        <v>18846</v>
      </c>
      <c r="K9" s="42">
        <v>24544</v>
      </c>
      <c r="L9" s="42">
        <v>11680</v>
      </c>
      <c r="M9" s="42">
        <v>1525</v>
      </c>
      <c r="N9" s="43">
        <v>235881</v>
      </c>
    </row>
    <row r="10" spans="1:14" x14ac:dyDescent="0.2">
      <c r="A10" s="46" t="s">
        <v>76</v>
      </c>
      <c r="B10" s="99">
        <v>-6203</v>
      </c>
      <c r="C10" s="99">
        <v>5566</v>
      </c>
      <c r="D10" s="99">
        <v>-4164</v>
      </c>
      <c r="E10" s="99">
        <v>-16748</v>
      </c>
      <c r="F10" s="99">
        <v>-13859</v>
      </c>
      <c r="G10" s="99">
        <v>326</v>
      </c>
      <c r="H10" s="99">
        <v>-17460</v>
      </c>
      <c r="I10" s="99">
        <v>-5069</v>
      </c>
      <c r="J10" s="99">
        <v>-3233</v>
      </c>
      <c r="K10" s="99">
        <v>-6691</v>
      </c>
      <c r="L10" s="99">
        <v>-4442</v>
      </c>
      <c r="M10" s="99">
        <v>-1375</v>
      </c>
      <c r="N10" s="98">
        <v>-73352</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0.37</v>
      </c>
      <c r="C12" s="86">
        <v>1.67</v>
      </c>
      <c r="D12" s="86">
        <v>0.66</v>
      </c>
      <c r="E12" s="86">
        <v>0.44</v>
      </c>
      <c r="F12" s="86">
        <v>0.6</v>
      </c>
      <c r="G12" s="86">
        <v>1.01</v>
      </c>
      <c r="H12" s="86">
        <v>0.4</v>
      </c>
      <c r="I12" s="86">
        <v>0.77</v>
      </c>
      <c r="J12" s="86">
        <v>0.83</v>
      </c>
      <c r="K12" s="86">
        <v>0.73</v>
      </c>
      <c r="L12" s="86">
        <v>0.62</v>
      </c>
      <c r="M12" s="86">
        <v>0.1</v>
      </c>
      <c r="N12" s="87">
        <v>0.68902963782585291</v>
      </c>
    </row>
    <row r="13" spans="1:14" x14ac:dyDescent="0.2">
      <c r="A13" s="107" t="s">
        <v>6</v>
      </c>
      <c r="B13" s="112">
        <v>46385</v>
      </c>
      <c r="C13" s="112">
        <v>46835</v>
      </c>
      <c r="D13" s="112">
        <v>31410</v>
      </c>
      <c r="E13" s="112">
        <v>68087</v>
      </c>
      <c r="F13" s="112">
        <v>111752</v>
      </c>
      <c r="G13" s="112">
        <v>103767</v>
      </c>
      <c r="H13" s="112">
        <v>79541</v>
      </c>
      <c r="I13" s="112">
        <v>43222</v>
      </c>
      <c r="J13" s="112">
        <v>109445</v>
      </c>
      <c r="K13" s="112">
        <v>77471</v>
      </c>
      <c r="L13" s="112">
        <v>32962</v>
      </c>
      <c r="M13" s="112">
        <v>150</v>
      </c>
      <c r="N13" s="113">
        <v>751027</v>
      </c>
    </row>
    <row r="14" spans="1:14" x14ac:dyDescent="0.2">
      <c r="A14" s="46" t="s">
        <v>7</v>
      </c>
      <c r="B14" s="58">
        <v>42784</v>
      </c>
      <c r="C14" s="58">
        <v>32935</v>
      </c>
      <c r="D14" s="58">
        <v>23372</v>
      </c>
      <c r="E14" s="58">
        <v>54920</v>
      </c>
      <c r="F14" s="58">
        <v>91360</v>
      </c>
      <c r="G14" s="58">
        <v>69326</v>
      </c>
      <c r="H14" s="58">
        <v>68068</v>
      </c>
      <c r="I14" s="58">
        <v>26559</v>
      </c>
      <c r="J14" s="58">
        <v>93832</v>
      </c>
      <c r="K14" s="58">
        <v>59618</v>
      </c>
      <c r="L14" s="58">
        <v>25724</v>
      </c>
      <c r="M14" s="58">
        <v>0</v>
      </c>
      <c r="N14" s="57">
        <v>588498</v>
      </c>
    </row>
    <row r="15" spans="1:14" x14ac:dyDescent="0.2">
      <c r="A15" s="107" t="s">
        <v>8</v>
      </c>
      <c r="B15" s="110">
        <v>0.08</v>
      </c>
      <c r="C15" s="110">
        <v>0.3</v>
      </c>
      <c r="D15" s="110">
        <v>0.26</v>
      </c>
      <c r="E15" s="110">
        <v>0.19</v>
      </c>
      <c r="F15" s="110">
        <v>0.18</v>
      </c>
      <c r="G15" s="110">
        <v>0.33</v>
      </c>
      <c r="H15" s="110">
        <v>0.14000000000000001</v>
      </c>
      <c r="I15" s="110">
        <v>0.39</v>
      </c>
      <c r="J15" s="110">
        <v>0.14000000000000001</v>
      </c>
      <c r="K15" s="110">
        <v>0.23</v>
      </c>
      <c r="L15" s="110">
        <v>0.22</v>
      </c>
      <c r="M15" s="110">
        <v>1</v>
      </c>
      <c r="N15" s="111">
        <v>0.21640899727972496</v>
      </c>
    </row>
    <row r="16" spans="1:14" ht="13.5" thickBot="1" x14ac:dyDescent="0.25">
      <c r="A16" s="109" t="s">
        <v>9</v>
      </c>
      <c r="B16" s="116">
        <v>29942</v>
      </c>
      <c r="C16" s="116">
        <v>4719</v>
      </c>
      <c r="D16" s="116">
        <v>8210</v>
      </c>
      <c r="E16" s="116">
        <v>5942</v>
      </c>
      <c r="F16" s="116">
        <v>18965</v>
      </c>
      <c r="G16" s="116">
        <v>1592</v>
      </c>
      <c r="H16" s="116">
        <v>5435</v>
      </c>
      <c r="I16" s="116">
        <v>3911</v>
      </c>
      <c r="J16" s="116">
        <v>10579</v>
      </c>
      <c r="K16" s="116">
        <v>10013</v>
      </c>
      <c r="L16" s="116">
        <v>6852</v>
      </c>
      <c r="M16" s="116">
        <v>350</v>
      </c>
      <c r="N16" s="117">
        <v>106510</v>
      </c>
    </row>
    <row r="17" spans="1:14" ht="13.5" thickTop="1" x14ac:dyDescent="0.2"/>
    <row r="18" spans="1:14" ht="15.75" thickBot="1" x14ac:dyDescent="0.25">
      <c r="A18" s="56" t="s">
        <v>98</v>
      </c>
      <c r="B18" s="30"/>
      <c r="C18" s="30"/>
      <c r="D18" s="30"/>
      <c r="E18" s="30"/>
      <c r="F18" s="44"/>
      <c r="G18" s="44"/>
    </row>
    <row r="19" spans="1:14" ht="13.5" thickTop="1" x14ac:dyDescent="0.2">
      <c r="A19" s="50" t="s">
        <v>66</v>
      </c>
      <c r="B19" s="54">
        <v>2</v>
      </c>
      <c r="C19" s="54">
        <v>3</v>
      </c>
      <c r="D19" s="54">
        <v>6</v>
      </c>
      <c r="E19" s="54">
        <v>9</v>
      </c>
      <c r="F19" s="54">
        <v>24</v>
      </c>
      <c r="G19" s="54">
        <v>14</v>
      </c>
      <c r="H19" s="54">
        <v>8</v>
      </c>
      <c r="I19" s="54">
        <v>6</v>
      </c>
      <c r="J19" s="54">
        <v>12</v>
      </c>
      <c r="K19" s="54">
        <v>13</v>
      </c>
      <c r="L19" s="54">
        <v>5</v>
      </c>
      <c r="M19" s="54">
        <v>1</v>
      </c>
      <c r="N19" s="55">
        <v>103</v>
      </c>
    </row>
    <row r="20" spans="1:14" x14ac:dyDescent="0.2">
      <c r="A20" s="93" t="s">
        <v>56</v>
      </c>
      <c r="B20" s="96">
        <v>1</v>
      </c>
      <c r="C20" s="96">
        <v>3</v>
      </c>
      <c r="D20" s="96">
        <v>1</v>
      </c>
      <c r="E20" s="96">
        <v>7</v>
      </c>
      <c r="F20" s="96">
        <v>18</v>
      </c>
      <c r="G20" s="96">
        <v>8</v>
      </c>
      <c r="H20" s="96">
        <v>8</v>
      </c>
      <c r="I20" s="96">
        <v>6</v>
      </c>
      <c r="J20" s="96">
        <v>9</v>
      </c>
      <c r="K20" s="96">
        <v>10</v>
      </c>
      <c r="L20" s="96">
        <v>4</v>
      </c>
      <c r="M20" s="96">
        <v>1</v>
      </c>
      <c r="N20" s="97">
        <v>76</v>
      </c>
    </row>
    <row r="21" spans="1:14" x14ac:dyDescent="0.2">
      <c r="A21" s="92" t="s">
        <v>68</v>
      </c>
      <c r="B21" s="94">
        <v>1</v>
      </c>
      <c r="C21" s="94">
        <v>0</v>
      </c>
      <c r="D21" s="94">
        <v>5</v>
      </c>
      <c r="E21" s="94">
        <v>2</v>
      </c>
      <c r="F21" s="94">
        <v>6</v>
      </c>
      <c r="G21" s="94">
        <v>6</v>
      </c>
      <c r="H21" s="94">
        <v>0</v>
      </c>
      <c r="I21" s="94">
        <v>0</v>
      </c>
      <c r="J21" s="94">
        <v>3</v>
      </c>
      <c r="K21" s="94">
        <v>3</v>
      </c>
      <c r="L21" s="94">
        <v>1</v>
      </c>
      <c r="M21" s="94">
        <v>0</v>
      </c>
      <c r="N21" s="95">
        <v>27</v>
      </c>
    </row>
    <row r="22" spans="1:14" x14ac:dyDescent="0.2">
      <c r="A22" s="32" t="s">
        <v>4</v>
      </c>
      <c r="B22" s="42">
        <v>4</v>
      </c>
      <c r="C22" s="42">
        <v>5</v>
      </c>
      <c r="D22" s="42">
        <v>7</v>
      </c>
      <c r="E22" s="42">
        <v>9</v>
      </c>
      <c r="F22" s="42">
        <v>13</v>
      </c>
      <c r="G22" s="42">
        <v>12</v>
      </c>
      <c r="H22" s="42">
        <v>8</v>
      </c>
      <c r="I22" s="42">
        <v>5</v>
      </c>
      <c r="J22" s="42">
        <v>9</v>
      </c>
      <c r="K22" s="42">
        <v>9</v>
      </c>
      <c r="L22" s="42">
        <v>4</v>
      </c>
      <c r="M22" s="42">
        <v>1</v>
      </c>
      <c r="N22" s="43">
        <v>86</v>
      </c>
    </row>
    <row r="23" spans="1:14" x14ac:dyDescent="0.2">
      <c r="A23" s="46" t="s">
        <v>76</v>
      </c>
      <c r="B23" s="99">
        <v>-2</v>
      </c>
      <c r="C23" s="99">
        <v>-2</v>
      </c>
      <c r="D23" s="99">
        <v>-1</v>
      </c>
      <c r="E23" s="99">
        <v>0</v>
      </c>
      <c r="F23" s="99">
        <v>11</v>
      </c>
      <c r="G23" s="99">
        <v>2</v>
      </c>
      <c r="H23" s="99">
        <v>0</v>
      </c>
      <c r="I23" s="99">
        <v>1</v>
      </c>
      <c r="J23" s="99">
        <v>3</v>
      </c>
      <c r="K23" s="99">
        <v>4</v>
      </c>
      <c r="L23" s="99">
        <v>1</v>
      </c>
      <c r="M23" s="99">
        <v>0</v>
      </c>
      <c r="N23" s="98">
        <v>17</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0.5</v>
      </c>
      <c r="C25" s="86">
        <v>0.6</v>
      </c>
      <c r="D25" s="86">
        <v>0.86</v>
      </c>
      <c r="E25" s="86">
        <v>1</v>
      </c>
      <c r="F25" s="86">
        <v>1.85</v>
      </c>
      <c r="G25" s="86">
        <v>1.17</v>
      </c>
      <c r="H25" s="86">
        <v>1</v>
      </c>
      <c r="I25" s="86">
        <v>1.2</v>
      </c>
      <c r="J25" s="86">
        <v>1.33</v>
      </c>
      <c r="K25" s="86">
        <v>1.44</v>
      </c>
      <c r="L25" s="86">
        <v>1.25</v>
      </c>
      <c r="M25" s="86">
        <v>1</v>
      </c>
      <c r="N25" s="87">
        <v>1.1976744186046511</v>
      </c>
    </row>
    <row r="26" spans="1:14" x14ac:dyDescent="0.2">
      <c r="A26" s="107" t="s">
        <v>57</v>
      </c>
      <c r="B26" s="112">
        <v>13</v>
      </c>
      <c r="C26" s="112">
        <v>11</v>
      </c>
      <c r="D26" s="112">
        <v>20</v>
      </c>
      <c r="E26" s="112">
        <v>22</v>
      </c>
      <c r="F26" s="112">
        <v>48</v>
      </c>
      <c r="G26" s="112">
        <v>34</v>
      </c>
      <c r="H26" s="112">
        <v>21</v>
      </c>
      <c r="I26" s="112">
        <v>15</v>
      </c>
      <c r="J26" s="112">
        <v>36</v>
      </c>
      <c r="K26" s="112">
        <v>32</v>
      </c>
      <c r="L26" s="112">
        <v>15</v>
      </c>
      <c r="M26" s="112">
        <v>1</v>
      </c>
      <c r="N26" s="113">
        <v>268</v>
      </c>
    </row>
    <row r="27" spans="1:14" x14ac:dyDescent="0.2">
      <c r="A27" s="46" t="s">
        <v>58</v>
      </c>
      <c r="B27" s="58">
        <v>11</v>
      </c>
      <c r="C27" s="58">
        <v>8</v>
      </c>
      <c r="D27" s="58">
        <v>14</v>
      </c>
      <c r="E27" s="58">
        <v>13</v>
      </c>
      <c r="F27" s="58">
        <v>24</v>
      </c>
      <c r="G27" s="58">
        <v>20</v>
      </c>
      <c r="H27" s="58">
        <v>13</v>
      </c>
      <c r="I27" s="58">
        <v>9</v>
      </c>
      <c r="J27" s="58">
        <v>24</v>
      </c>
      <c r="K27" s="58">
        <v>19</v>
      </c>
      <c r="L27" s="58">
        <v>10</v>
      </c>
      <c r="M27" s="58">
        <v>0</v>
      </c>
      <c r="N27" s="57">
        <v>165</v>
      </c>
    </row>
    <row r="28" spans="1:14" x14ac:dyDescent="0.2">
      <c r="A28" s="107" t="s">
        <v>8</v>
      </c>
      <c r="B28" s="110">
        <v>0.08</v>
      </c>
      <c r="C28" s="110">
        <v>0.27</v>
      </c>
      <c r="D28" s="110">
        <v>0.05</v>
      </c>
      <c r="E28" s="110">
        <v>0.32</v>
      </c>
      <c r="F28" s="110">
        <v>0.38</v>
      </c>
      <c r="G28" s="110">
        <v>0.24</v>
      </c>
      <c r="H28" s="110">
        <v>0.38</v>
      </c>
      <c r="I28" s="110">
        <v>0.4</v>
      </c>
      <c r="J28" s="110">
        <v>0.25</v>
      </c>
      <c r="K28" s="110">
        <v>0.31</v>
      </c>
      <c r="L28" s="110">
        <v>0.27</v>
      </c>
      <c r="M28" s="110">
        <v>1</v>
      </c>
      <c r="N28" s="111">
        <v>0.38432835820895522</v>
      </c>
    </row>
    <row r="29" spans="1:14" ht="13.5" thickBot="1" x14ac:dyDescent="0.25">
      <c r="A29" s="109" t="s">
        <v>59</v>
      </c>
      <c r="B29" s="116">
        <v>5</v>
      </c>
      <c r="C29" s="116">
        <v>6</v>
      </c>
      <c r="D29" s="116">
        <v>9</v>
      </c>
      <c r="E29" s="116">
        <v>10</v>
      </c>
      <c r="F29" s="116">
        <v>13</v>
      </c>
      <c r="G29" s="116">
        <v>4</v>
      </c>
      <c r="H29" s="116">
        <v>8</v>
      </c>
      <c r="I29" s="116">
        <v>4</v>
      </c>
      <c r="J29" s="116">
        <v>9</v>
      </c>
      <c r="K29" s="116">
        <v>10</v>
      </c>
      <c r="L29" s="116">
        <v>9</v>
      </c>
      <c r="M29" s="116">
        <v>1</v>
      </c>
      <c r="N29" s="117">
        <v>88</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2018</v>
      </c>
      <c r="G4" s="34"/>
      <c r="H4" s="33"/>
      <c r="I4" s="33"/>
      <c r="J4" s="33"/>
    </row>
    <row r="5" spans="1:14" ht="15.75" thickBot="1" x14ac:dyDescent="0.25">
      <c r="A5" s="56" t="s">
        <v>99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10318</v>
      </c>
      <c r="C6" s="54">
        <v>1633</v>
      </c>
      <c r="D6" s="54">
        <v>7320</v>
      </c>
      <c r="E6" s="54">
        <v>5970</v>
      </c>
      <c r="F6" s="54">
        <v>31017</v>
      </c>
      <c r="G6" s="54">
        <v>13000</v>
      </c>
      <c r="H6" s="54">
        <v>33789</v>
      </c>
      <c r="I6" s="54">
        <v>31869</v>
      </c>
      <c r="J6" s="54">
        <v>10958</v>
      </c>
      <c r="K6" s="54">
        <v>16919</v>
      </c>
      <c r="L6" s="54">
        <v>8012</v>
      </c>
      <c r="M6" s="54">
        <v>0</v>
      </c>
      <c r="N6" s="55">
        <v>170805</v>
      </c>
    </row>
    <row r="7" spans="1:14" x14ac:dyDescent="0.2">
      <c r="A7" s="93" t="s">
        <v>3</v>
      </c>
      <c r="B7" s="96">
        <v>10318</v>
      </c>
      <c r="C7" s="96">
        <v>1533</v>
      </c>
      <c r="D7" s="96">
        <v>7030</v>
      </c>
      <c r="E7" s="96">
        <v>25</v>
      </c>
      <c r="F7" s="96">
        <v>10290</v>
      </c>
      <c r="G7" s="96">
        <v>11200</v>
      </c>
      <c r="H7" s="96">
        <v>27289</v>
      </c>
      <c r="I7" s="96">
        <v>23774</v>
      </c>
      <c r="J7" s="96">
        <v>5528</v>
      </c>
      <c r="K7" s="96">
        <v>16919</v>
      </c>
      <c r="L7" s="96">
        <v>8012</v>
      </c>
      <c r="M7" s="96">
        <v>0</v>
      </c>
      <c r="N7" s="97">
        <v>121918</v>
      </c>
    </row>
    <row r="8" spans="1:14" x14ac:dyDescent="0.2">
      <c r="A8" s="92" t="s">
        <v>67</v>
      </c>
      <c r="B8" s="94">
        <v>0</v>
      </c>
      <c r="C8" s="94">
        <v>100</v>
      </c>
      <c r="D8" s="94">
        <v>290</v>
      </c>
      <c r="E8" s="94">
        <v>5945</v>
      </c>
      <c r="F8" s="94">
        <v>20727</v>
      </c>
      <c r="G8" s="94">
        <v>1800</v>
      </c>
      <c r="H8" s="94">
        <v>6500</v>
      </c>
      <c r="I8" s="94">
        <v>8095</v>
      </c>
      <c r="J8" s="94">
        <v>5430</v>
      </c>
      <c r="K8" s="94">
        <v>0</v>
      </c>
      <c r="L8" s="94">
        <v>0</v>
      </c>
      <c r="M8" s="94">
        <v>0</v>
      </c>
      <c r="N8" s="95">
        <v>48887</v>
      </c>
    </row>
    <row r="9" spans="1:14" x14ac:dyDescent="0.2">
      <c r="A9" s="32" t="s">
        <v>4</v>
      </c>
      <c r="B9" s="42">
        <v>7261</v>
      </c>
      <c r="C9" s="42">
        <v>6070</v>
      </c>
      <c r="D9" s="42">
        <v>8928</v>
      </c>
      <c r="E9" s="42">
        <v>22345</v>
      </c>
      <c r="F9" s="42">
        <v>24947</v>
      </c>
      <c r="G9" s="42">
        <v>24987</v>
      </c>
      <c r="H9" s="42">
        <v>21216</v>
      </c>
      <c r="I9" s="42">
        <v>16091</v>
      </c>
      <c r="J9" s="42">
        <v>14001</v>
      </c>
      <c r="K9" s="42">
        <v>18424</v>
      </c>
      <c r="L9" s="42">
        <v>8838</v>
      </c>
      <c r="M9" s="42">
        <v>1137</v>
      </c>
      <c r="N9" s="43">
        <v>174245</v>
      </c>
    </row>
    <row r="10" spans="1:14" x14ac:dyDescent="0.2">
      <c r="A10" s="46" t="s">
        <v>76</v>
      </c>
      <c r="B10" s="99">
        <v>3057</v>
      </c>
      <c r="C10" s="99">
        <v>-4437</v>
      </c>
      <c r="D10" s="99">
        <v>-1608</v>
      </c>
      <c r="E10" s="99">
        <v>-16375</v>
      </c>
      <c r="F10" s="99">
        <v>6070</v>
      </c>
      <c r="G10" s="99">
        <v>-11987</v>
      </c>
      <c r="H10" s="99">
        <v>12573</v>
      </c>
      <c r="I10" s="99">
        <v>15778</v>
      </c>
      <c r="J10" s="99">
        <v>-3043</v>
      </c>
      <c r="K10" s="99">
        <v>-1505</v>
      </c>
      <c r="L10" s="99">
        <v>-826</v>
      </c>
      <c r="M10" s="99">
        <v>-1137</v>
      </c>
      <c r="N10" s="98">
        <v>-3440</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1.42</v>
      </c>
      <c r="C12" s="86">
        <v>0.27</v>
      </c>
      <c r="D12" s="86">
        <v>0.82</v>
      </c>
      <c r="E12" s="86">
        <v>0.27</v>
      </c>
      <c r="F12" s="86">
        <v>1.24</v>
      </c>
      <c r="G12" s="86">
        <v>0.52</v>
      </c>
      <c r="H12" s="86">
        <v>1.59</v>
      </c>
      <c r="I12" s="86">
        <v>1.98</v>
      </c>
      <c r="J12" s="86">
        <v>0.78</v>
      </c>
      <c r="K12" s="86">
        <v>0.92</v>
      </c>
      <c r="L12" s="86">
        <v>0.91</v>
      </c>
      <c r="M12" s="86">
        <v>0</v>
      </c>
      <c r="N12" s="87">
        <v>0.98025768314729256</v>
      </c>
    </row>
    <row r="13" spans="1:14" x14ac:dyDescent="0.2">
      <c r="A13" s="107" t="s">
        <v>6</v>
      </c>
      <c r="B13" s="112">
        <v>10318</v>
      </c>
      <c r="C13" s="112">
        <v>20658</v>
      </c>
      <c r="D13" s="112">
        <v>7320</v>
      </c>
      <c r="E13" s="112">
        <v>73869</v>
      </c>
      <c r="F13" s="112">
        <v>53587</v>
      </c>
      <c r="G13" s="112">
        <v>47683</v>
      </c>
      <c r="H13" s="112">
        <v>114145</v>
      </c>
      <c r="I13" s="112">
        <v>49039</v>
      </c>
      <c r="J13" s="112">
        <v>26110</v>
      </c>
      <c r="K13" s="112">
        <v>96723</v>
      </c>
      <c r="L13" s="112">
        <v>31432</v>
      </c>
      <c r="M13" s="112">
        <v>0</v>
      </c>
      <c r="N13" s="113">
        <v>530884</v>
      </c>
    </row>
    <row r="14" spans="1:14" x14ac:dyDescent="0.2">
      <c r="A14" s="46" t="s">
        <v>7</v>
      </c>
      <c r="B14" s="58">
        <v>0</v>
      </c>
      <c r="C14" s="58">
        <v>19025</v>
      </c>
      <c r="D14" s="58">
        <v>0</v>
      </c>
      <c r="E14" s="58">
        <v>67899</v>
      </c>
      <c r="F14" s="58">
        <v>22570</v>
      </c>
      <c r="G14" s="58">
        <v>34683</v>
      </c>
      <c r="H14" s="58">
        <v>80356</v>
      </c>
      <c r="I14" s="58">
        <v>17170</v>
      </c>
      <c r="J14" s="58">
        <v>15152</v>
      </c>
      <c r="K14" s="58">
        <v>79804</v>
      </c>
      <c r="L14" s="58">
        <v>23420</v>
      </c>
      <c r="M14" s="58">
        <v>0</v>
      </c>
      <c r="N14" s="57">
        <v>360079</v>
      </c>
    </row>
    <row r="15" spans="1:14" x14ac:dyDescent="0.2">
      <c r="A15" s="107" t="s">
        <v>8</v>
      </c>
      <c r="B15" s="110">
        <v>1</v>
      </c>
      <c r="C15" s="110">
        <v>0.08</v>
      </c>
      <c r="D15" s="110">
        <v>1</v>
      </c>
      <c r="E15" s="110">
        <v>0.08</v>
      </c>
      <c r="F15" s="110">
        <v>0.57999999999999996</v>
      </c>
      <c r="G15" s="110">
        <v>0.27</v>
      </c>
      <c r="H15" s="110">
        <v>0.3</v>
      </c>
      <c r="I15" s="110">
        <v>0.65</v>
      </c>
      <c r="J15" s="110">
        <v>0.42</v>
      </c>
      <c r="K15" s="110">
        <v>0.17</v>
      </c>
      <c r="L15" s="110">
        <v>0.25</v>
      </c>
      <c r="M15" s="110">
        <v>0</v>
      </c>
      <c r="N15" s="111">
        <v>0.32173695195183882</v>
      </c>
    </row>
    <row r="16" spans="1:14" ht="13.5" thickBot="1" x14ac:dyDescent="0.25">
      <c r="A16" s="109" t="s">
        <v>9</v>
      </c>
      <c r="B16" s="116">
        <v>0</v>
      </c>
      <c r="C16" s="116">
        <v>7558</v>
      </c>
      <c r="D16" s="116">
        <v>185</v>
      </c>
      <c r="E16" s="116">
        <v>5839</v>
      </c>
      <c r="F16" s="116">
        <v>4515</v>
      </c>
      <c r="G16" s="116">
        <v>10791</v>
      </c>
      <c r="H16" s="116">
        <v>0</v>
      </c>
      <c r="I16" s="116">
        <v>3897</v>
      </c>
      <c r="J16" s="116">
        <v>8750</v>
      </c>
      <c r="K16" s="116">
        <v>20510</v>
      </c>
      <c r="L16" s="116">
        <v>4489</v>
      </c>
      <c r="M16" s="116">
        <v>0</v>
      </c>
      <c r="N16" s="117">
        <v>66534</v>
      </c>
    </row>
    <row r="17" spans="1:14" ht="13.5" thickTop="1" x14ac:dyDescent="0.2"/>
    <row r="18" spans="1:14" ht="15.75" thickBot="1" x14ac:dyDescent="0.25">
      <c r="A18" s="56" t="s">
        <v>100</v>
      </c>
      <c r="B18" s="30"/>
      <c r="C18" s="30"/>
      <c r="D18" s="30"/>
      <c r="E18" s="30"/>
      <c r="F18" s="44"/>
      <c r="G18" s="44"/>
    </row>
    <row r="19" spans="1:14" ht="13.5" thickTop="1" x14ac:dyDescent="0.2">
      <c r="A19" s="50" t="s">
        <v>66</v>
      </c>
      <c r="B19" s="54">
        <v>3</v>
      </c>
      <c r="C19" s="54">
        <v>3</v>
      </c>
      <c r="D19" s="54">
        <v>2</v>
      </c>
      <c r="E19" s="54">
        <v>3</v>
      </c>
      <c r="F19" s="54">
        <v>9</v>
      </c>
      <c r="G19" s="54">
        <v>8</v>
      </c>
      <c r="H19" s="54">
        <v>6</v>
      </c>
      <c r="I19" s="54">
        <v>3</v>
      </c>
      <c r="J19" s="54">
        <v>5</v>
      </c>
      <c r="K19" s="54">
        <v>4</v>
      </c>
      <c r="L19" s="54">
        <v>2</v>
      </c>
      <c r="M19" s="54">
        <v>0</v>
      </c>
      <c r="N19" s="55">
        <v>48</v>
      </c>
    </row>
    <row r="20" spans="1:14" x14ac:dyDescent="0.2">
      <c r="A20" s="93" t="s">
        <v>56</v>
      </c>
      <c r="B20" s="96">
        <v>3</v>
      </c>
      <c r="C20" s="96">
        <v>2</v>
      </c>
      <c r="D20" s="96">
        <v>1</v>
      </c>
      <c r="E20" s="96">
        <v>1</v>
      </c>
      <c r="F20" s="96">
        <v>5</v>
      </c>
      <c r="G20" s="96">
        <v>7</v>
      </c>
      <c r="H20" s="96">
        <v>5</v>
      </c>
      <c r="I20" s="96">
        <v>1</v>
      </c>
      <c r="J20" s="96">
        <v>3</v>
      </c>
      <c r="K20" s="96">
        <v>4</v>
      </c>
      <c r="L20" s="96">
        <v>2</v>
      </c>
      <c r="M20" s="96">
        <v>0</v>
      </c>
      <c r="N20" s="97">
        <v>34</v>
      </c>
    </row>
    <row r="21" spans="1:14" x14ac:dyDescent="0.2">
      <c r="A21" s="92" t="s">
        <v>68</v>
      </c>
      <c r="B21" s="94">
        <v>0</v>
      </c>
      <c r="C21" s="94">
        <v>1</v>
      </c>
      <c r="D21" s="94">
        <v>1</v>
      </c>
      <c r="E21" s="94">
        <v>2</v>
      </c>
      <c r="F21" s="94">
        <v>4</v>
      </c>
      <c r="G21" s="94">
        <v>1</v>
      </c>
      <c r="H21" s="94">
        <v>1</v>
      </c>
      <c r="I21" s="94">
        <v>2</v>
      </c>
      <c r="J21" s="94">
        <v>2</v>
      </c>
      <c r="K21" s="94">
        <v>0</v>
      </c>
      <c r="L21" s="94">
        <v>0</v>
      </c>
      <c r="M21" s="94">
        <v>0</v>
      </c>
      <c r="N21" s="95">
        <v>14</v>
      </c>
    </row>
    <row r="22" spans="1:14" x14ac:dyDescent="0.2">
      <c r="A22" s="32" t="s">
        <v>4</v>
      </c>
      <c r="B22" s="42">
        <v>2</v>
      </c>
      <c r="C22" s="42">
        <v>2</v>
      </c>
      <c r="D22" s="42">
        <v>3</v>
      </c>
      <c r="E22" s="42">
        <v>4</v>
      </c>
      <c r="F22" s="42">
        <v>5</v>
      </c>
      <c r="G22" s="42">
        <v>6</v>
      </c>
      <c r="H22" s="42">
        <v>4</v>
      </c>
      <c r="I22" s="42">
        <v>2</v>
      </c>
      <c r="J22" s="42">
        <v>4</v>
      </c>
      <c r="K22" s="42">
        <v>4</v>
      </c>
      <c r="L22" s="42">
        <v>2</v>
      </c>
      <c r="M22" s="42">
        <v>0</v>
      </c>
      <c r="N22" s="43">
        <v>38</v>
      </c>
    </row>
    <row r="23" spans="1:14" x14ac:dyDescent="0.2">
      <c r="A23" s="46" t="s">
        <v>76</v>
      </c>
      <c r="B23" s="99">
        <v>1</v>
      </c>
      <c r="C23" s="99">
        <v>1</v>
      </c>
      <c r="D23" s="99">
        <v>-1</v>
      </c>
      <c r="E23" s="99">
        <v>-1</v>
      </c>
      <c r="F23" s="99">
        <v>4</v>
      </c>
      <c r="G23" s="99">
        <v>2</v>
      </c>
      <c r="H23" s="99">
        <v>2</v>
      </c>
      <c r="I23" s="99">
        <v>1</v>
      </c>
      <c r="J23" s="99">
        <v>1</v>
      </c>
      <c r="K23" s="99">
        <v>0</v>
      </c>
      <c r="L23" s="99">
        <v>0</v>
      </c>
      <c r="M23" s="99">
        <v>0</v>
      </c>
      <c r="N23" s="98">
        <v>10</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1.5</v>
      </c>
      <c r="C25" s="86">
        <v>1.5</v>
      </c>
      <c r="D25" s="86">
        <v>0.67</v>
      </c>
      <c r="E25" s="86">
        <v>0.75</v>
      </c>
      <c r="F25" s="86">
        <v>1.8</v>
      </c>
      <c r="G25" s="86">
        <v>1.33</v>
      </c>
      <c r="H25" s="86">
        <v>1.5</v>
      </c>
      <c r="I25" s="86">
        <v>1.5</v>
      </c>
      <c r="J25" s="86">
        <v>1.25</v>
      </c>
      <c r="K25" s="86">
        <v>1</v>
      </c>
      <c r="L25" s="86">
        <v>1</v>
      </c>
      <c r="M25" s="86">
        <v>0</v>
      </c>
      <c r="N25" s="87">
        <v>1.263157894736842</v>
      </c>
    </row>
    <row r="26" spans="1:14" x14ac:dyDescent="0.2">
      <c r="A26" s="107" t="s">
        <v>57</v>
      </c>
      <c r="B26" s="112">
        <v>3</v>
      </c>
      <c r="C26" s="112">
        <v>7</v>
      </c>
      <c r="D26" s="112">
        <v>2</v>
      </c>
      <c r="E26" s="112">
        <v>13</v>
      </c>
      <c r="F26" s="112">
        <v>18</v>
      </c>
      <c r="G26" s="112">
        <v>15</v>
      </c>
      <c r="H26" s="112">
        <v>19</v>
      </c>
      <c r="I26" s="112">
        <v>5</v>
      </c>
      <c r="J26" s="112">
        <v>10</v>
      </c>
      <c r="K26" s="112">
        <v>15</v>
      </c>
      <c r="L26" s="112">
        <v>5</v>
      </c>
      <c r="M26" s="112">
        <v>0</v>
      </c>
      <c r="N26" s="113">
        <v>112</v>
      </c>
    </row>
    <row r="27" spans="1:14" x14ac:dyDescent="0.2">
      <c r="A27" s="46" t="s">
        <v>58</v>
      </c>
      <c r="B27" s="58">
        <v>0</v>
      </c>
      <c r="C27" s="58">
        <v>4</v>
      </c>
      <c r="D27" s="58">
        <v>0</v>
      </c>
      <c r="E27" s="58">
        <v>10</v>
      </c>
      <c r="F27" s="58">
        <v>9</v>
      </c>
      <c r="G27" s="58">
        <v>7</v>
      </c>
      <c r="H27" s="58">
        <v>13</v>
      </c>
      <c r="I27" s="58">
        <v>2</v>
      </c>
      <c r="J27" s="58">
        <v>5</v>
      </c>
      <c r="K27" s="58">
        <v>11</v>
      </c>
      <c r="L27" s="58">
        <v>3</v>
      </c>
      <c r="M27" s="58">
        <v>0</v>
      </c>
      <c r="N27" s="57">
        <v>64</v>
      </c>
    </row>
    <row r="28" spans="1:14" x14ac:dyDescent="0.2">
      <c r="A28" s="107" t="s">
        <v>8</v>
      </c>
      <c r="B28" s="110">
        <v>1</v>
      </c>
      <c r="C28" s="110">
        <v>0.28999999999999998</v>
      </c>
      <c r="D28" s="110">
        <v>0.5</v>
      </c>
      <c r="E28" s="110">
        <v>0.08</v>
      </c>
      <c r="F28" s="110">
        <v>0.28000000000000003</v>
      </c>
      <c r="G28" s="110">
        <v>0.47</v>
      </c>
      <c r="H28" s="110">
        <v>0.26</v>
      </c>
      <c r="I28" s="110">
        <v>0.2</v>
      </c>
      <c r="J28" s="110">
        <v>0.3</v>
      </c>
      <c r="K28" s="110">
        <v>0.27</v>
      </c>
      <c r="L28" s="110">
        <v>0.4</v>
      </c>
      <c r="M28" s="110">
        <v>0</v>
      </c>
      <c r="N28" s="111">
        <v>0.42857142857142855</v>
      </c>
    </row>
    <row r="29" spans="1:14" ht="13.5" thickBot="1" x14ac:dyDescent="0.25">
      <c r="A29" s="109" t="s">
        <v>59</v>
      </c>
      <c r="B29" s="116">
        <v>0</v>
      </c>
      <c r="C29" s="116">
        <v>2</v>
      </c>
      <c r="D29" s="116">
        <v>2</v>
      </c>
      <c r="E29" s="116">
        <v>6</v>
      </c>
      <c r="F29" s="116">
        <v>5</v>
      </c>
      <c r="G29" s="116">
        <v>5</v>
      </c>
      <c r="H29" s="116">
        <v>0</v>
      </c>
      <c r="I29" s="116">
        <v>2</v>
      </c>
      <c r="J29" s="116">
        <v>5</v>
      </c>
      <c r="K29" s="116">
        <v>10</v>
      </c>
      <c r="L29" s="116">
        <v>2</v>
      </c>
      <c r="M29" s="116">
        <v>0</v>
      </c>
      <c r="N29" s="117">
        <v>39</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2019</v>
      </c>
      <c r="G4" s="34"/>
      <c r="H4" s="33"/>
      <c r="I4" s="33"/>
      <c r="J4" s="33"/>
    </row>
    <row r="5" spans="1:14" ht="15.75" thickBot="1" x14ac:dyDescent="0.25">
      <c r="A5" s="56" t="s">
        <v>101</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1220</v>
      </c>
      <c r="C6" s="54">
        <v>0</v>
      </c>
      <c r="D6" s="54">
        <v>0</v>
      </c>
      <c r="E6" s="54">
        <v>26356</v>
      </c>
      <c r="F6" s="54">
        <v>2118</v>
      </c>
      <c r="G6" s="54">
        <v>43434</v>
      </c>
      <c r="H6" s="54">
        <v>4474</v>
      </c>
      <c r="I6" s="54">
        <v>1806</v>
      </c>
      <c r="J6" s="54">
        <v>9075</v>
      </c>
      <c r="K6" s="54">
        <v>619</v>
      </c>
      <c r="L6" s="54">
        <v>11496</v>
      </c>
      <c r="M6" s="54">
        <v>0</v>
      </c>
      <c r="N6" s="55">
        <v>100598</v>
      </c>
    </row>
    <row r="7" spans="1:14" x14ac:dyDescent="0.2">
      <c r="A7" s="93" t="s">
        <v>3</v>
      </c>
      <c r="B7" s="96">
        <v>1220</v>
      </c>
      <c r="C7" s="96">
        <v>0</v>
      </c>
      <c r="D7" s="96">
        <v>0</v>
      </c>
      <c r="E7" s="96">
        <v>26356</v>
      </c>
      <c r="F7" s="96">
        <v>1308</v>
      </c>
      <c r="G7" s="96">
        <v>23459</v>
      </c>
      <c r="H7" s="96">
        <v>0</v>
      </c>
      <c r="I7" s="96">
        <v>1056</v>
      </c>
      <c r="J7" s="96">
        <v>7055</v>
      </c>
      <c r="K7" s="96">
        <v>619</v>
      </c>
      <c r="L7" s="96">
        <v>7826</v>
      </c>
      <c r="M7" s="96">
        <v>0</v>
      </c>
      <c r="N7" s="97">
        <v>68899</v>
      </c>
    </row>
    <row r="8" spans="1:14" x14ac:dyDescent="0.2">
      <c r="A8" s="92" t="s">
        <v>67</v>
      </c>
      <c r="B8" s="94">
        <v>0</v>
      </c>
      <c r="C8" s="94">
        <v>0</v>
      </c>
      <c r="D8" s="94">
        <v>0</v>
      </c>
      <c r="E8" s="94">
        <v>0</v>
      </c>
      <c r="F8" s="94">
        <v>810</v>
      </c>
      <c r="G8" s="94">
        <v>19975</v>
      </c>
      <c r="H8" s="94">
        <v>4474</v>
      </c>
      <c r="I8" s="94">
        <v>750</v>
      </c>
      <c r="J8" s="94">
        <v>2020</v>
      </c>
      <c r="K8" s="94">
        <v>0</v>
      </c>
      <c r="L8" s="94">
        <v>3670</v>
      </c>
      <c r="M8" s="94">
        <v>0</v>
      </c>
      <c r="N8" s="95">
        <v>31699</v>
      </c>
    </row>
    <row r="9" spans="1:14" x14ac:dyDescent="0.2">
      <c r="A9" s="32" t="s">
        <v>4</v>
      </c>
      <c r="B9" s="42">
        <v>5336</v>
      </c>
      <c r="C9" s="42">
        <v>4456</v>
      </c>
      <c r="D9" s="42">
        <v>6503</v>
      </c>
      <c r="E9" s="42">
        <v>15795</v>
      </c>
      <c r="F9" s="42">
        <v>18095</v>
      </c>
      <c r="G9" s="42">
        <v>18277</v>
      </c>
      <c r="H9" s="42">
        <v>15006</v>
      </c>
      <c r="I9" s="42">
        <v>9912</v>
      </c>
      <c r="J9" s="42">
        <v>8017</v>
      </c>
      <c r="K9" s="42">
        <v>10763</v>
      </c>
      <c r="L9" s="42">
        <v>5057</v>
      </c>
      <c r="M9" s="42">
        <v>674</v>
      </c>
      <c r="N9" s="43">
        <v>117891</v>
      </c>
    </row>
    <row r="10" spans="1:14" x14ac:dyDescent="0.2">
      <c r="A10" s="46" t="s">
        <v>76</v>
      </c>
      <c r="B10" s="99">
        <v>-4116</v>
      </c>
      <c r="C10" s="99">
        <v>-4456</v>
      </c>
      <c r="D10" s="99">
        <v>-6503</v>
      </c>
      <c r="E10" s="99">
        <v>10561</v>
      </c>
      <c r="F10" s="99">
        <v>-15977</v>
      </c>
      <c r="G10" s="99">
        <v>25157</v>
      </c>
      <c r="H10" s="99">
        <v>-10532</v>
      </c>
      <c r="I10" s="99">
        <v>-8106</v>
      </c>
      <c r="J10" s="99">
        <v>1058</v>
      </c>
      <c r="K10" s="99">
        <v>-10144</v>
      </c>
      <c r="L10" s="99">
        <v>6439</v>
      </c>
      <c r="M10" s="99">
        <v>-674</v>
      </c>
      <c r="N10" s="98">
        <v>-17293</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0.23</v>
      </c>
      <c r="C12" s="86">
        <v>0</v>
      </c>
      <c r="D12" s="86">
        <v>0</v>
      </c>
      <c r="E12" s="86">
        <v>1.67</v>
      </c>
      <c r="F12" s="86">
        <v>0.12</v>
      </c>
      <c r="G12" s="86">
        <v>2.38</v>
      </c>
      <c r="H12" s="86">
        <v>0.3</v>
      </c>
      <c r="I12" s="86">
        <v>0.18</v>
      </c>
      <c r="J12" s="86">
        <v>1.1299999999999999</v>
      </c>
      <c r="K12" s="86">
        <v>0.06</v>
      </c>
      <c r="L12" s="86">
        <v>2.27</v>
      </c>
      <c r="M12" s="86">
        <v>0</v>
      </c>
      <c r="N12" s="87">
        <v>0.85331365413814453</v>
      </c>
    </row>
    <row r="13" spans="1:14" x14ac:dyDescent="0.2">
      <c r="A13" s="107" t="s">
        <v>6</v>
      </c>
      <c r="B13" s="112">
        <v>4485</v>
      </c>
      <c r="C13" s="112">
        <v>21780</v>
      </c>
      <c r="D13" s="112">
        <v>13680</v>
      </c>
      <c r="E13" s="112">
        <v>57231</v>
      </c>
      <c r="F13" s="112">
        <v>21255</v>
      </c>
      <c r="G13" s="112">
        <v>57409</v>
      </c>
      <c r="H13" s="112">
        <v>34776</v>
      </c>
      <c r="I13" s="112">
        <v>7382</v>
      </c>
      <c r="J13" s="112">
        <v>34840</v>
      </c>
      <c r="K13" s="112">
        <v>16428</v>
      </c>
      <c r="L13" s="112">
        <v>23603</v>
      </c>
      <c r="M13" s="112">
        <v>18680</v>
      </c>
      <c r="N13" s="113">
        <v>311549</v>
      </c>
    </row>
    <row r="14" spans="1:14" x14ac:dyDescent="0.2">
      <c r="A14" s="46" t="s">
        <v>7</v>
      </c>
      <c r="B14" s="58">
        <v>3265</v>
      </c>
      <c r="C14" s="58">
        <v>21780</v>
      </c>
      <c r="D14" s="58">
        <v>13680</v>
      </c>
      <c r="E14" s="58">
        <v>30875</v>
      </c>
      <c r="F14" s="58">
        <v>19137</v>
      </c>
      <c r="G14" s="58">
        <v>13975</v>
      </c>
      <c r="H14" s="58">
        <v>30302</v>
      </c>
      <c r="I14" s="58">
        <v>5576</v>
      </c>
      <c r="J14" s="58">
        <v>25765</v>
      </c>
      <c r="K14" s="58">
        <v>15809</v>
      </c>
      <c r="L14" s="58">
        <v>12107</v>
      </c>
      <c r="M14" s="58">
        <v>18680</v>
      </c>
      <c r="N14" s="57">
        <v>210951</v>
      </c>
    </row>
    <row r="15" spans="1:14" x14ac:dyDescent="0.2">
      <c r="A15" s="107" t="s">
        <v>8</v>
      </c>
      <c r="B15" s="110">
        <v>0.27</v>
      </c>
      <c r="C15" s="110">
        <v>0</v>
      </c>
      <c r="D15" s="110">
        <v>0</v>
      </c>
      <c r="E15" s="110">
        <v>0.46</v>
      </c>
      <c r="F15" s="110">
        <v>0.1</v>
      </c>
      <c r="G15" s="110">
        <v>0.76</v>
      </c>
      <c r="H15" s="110">
        <v>0.13</v>
      </c>
      <c r="I15" s="110">
        <v>0.24</v>
      </c>
      <c r="J15" s="110">
        <v>0.26</v>
      </c>
      <c r="K15" s="110">
        <v>0.04</v>
      </c>
      <c r="L15" s="110">
        <v>0.49</v>
      </c>
      <c r="M15" s="110">
        <v>0</v>
      </c>
      <c r="N15" s="111">
        <v>0.32289623783096721</v>
      </c>
    </row>
    <row r="16" spans="1:14" ht="13.5" thickBot="1" x14ac:dyDescent="0.25">
      <c r="A16" s="109" t="s">
        <v>9</v>
      </c>
      <c r="B16" s="116">
        <v>0</v>
      </c>
      <c r="C16" s="116">
        <v>10360</v>
      </c>
      <c r="D16" s="116">
        <v>1105</v>
      </c>
      <c r="E16" s="116">
        <v>10433</v>
      </c>
      <c r="F16" s="116">
        <v>13337</v>
      </c>
      <c r="G16" s="116">
        <v>17152</v>
      </c>
      <c r="H16" s="116">
        <v>8765</v>
      </c>
      <c r="I16" s="116">
        <v>3070</v>
      </c>
      <c r="J16" s="116">
        <v>7262</v>
      </c>
      <c r="K16" s="116">
        <v>15537</v>
      </c>
      <c r="L16" s="116">
        <v>5740</v>
      </c>
      <c r="M16" s="116">
        <v>12780</v>
      </c>
      <c r="N16" s="117">
        <v>105541</v>
      </c>
    </row>
    <row r="17" spans="1:14" ht="13.5" thickTop="1" x14ac:dyDescent="0.2"/>
    <row r="18" spans="1:14" ht="15.75" thickBot="1" x14ac:dyDescent="0.25">
      <c r="A18" s="56" t="s">
        <v>102</v>
      </c>
      <c r="B18" s="30"/>
      <c r="C18" s="30"/>
      <c r="D18" s="30"/>
      <c r="E18" s="30"/>
      <c r="F18" s="44"/>
      <c r="G18" s="44"/>
    </row>
    <row r="19" spans="1:14" ht="13.5" thickTop="1" x14ac:dyDescent="0.2">
      <c r="A19" s="50" t="s">
        <v>66</v>
      </c>
      <c r="B19" s="54">
        <v>1</v>
      </c>
      <c r="C19" s="54">
        <v>0</v>
      </c>
      <c r="D19" s="54">
        <v>0</v>
      </c>
      <c r="E19" s="54">
        <v>1</v>
      </c>
      <c r="F19" s="54">
        <v>2</v>
      </c>
      <c r="G19" s="54">
        <v>7</v>
      </c>
      <c r="H19" s="54">
        <v>2</v>
      </c>
      <c r="I19" s="54">
        <v>2</v>
      </c>
      <c r="J19" s="54">
        <v>3</v>
      </c>
      <c r="K19" s="54">
        <v>1</v>
      </c>
      <c r="L19" s="54">
        <v>2</v>
      </c>
      <c r="M19" s="54">
        <v>0</v>
      </c>
      <c r="N19" s="55">
        <v>21</v>
      </c>
    </row>
    <row r="20" spans="1:14" x14ac:dyDescent="0.2">
      <c r="A20" s="93" t="s">
        <v>56</v>
      </c>
      <c r="B20" s="96">
        <v>1</v>
      </c>
      <c r="C20" s="96">
        <v>0</v>
      </c>
      <c r="D20" s="96">
        <v>0</v>
      </c>
      <c r="E20" s="96">
        <v>1</v>
      </c>
      <c r="F20" s="96">
        <v>1</v>
      </c>
      <c r="G20" s="96">
        <v>4</v>
      </c>
      <c r="H20" s="96">
        <v>0</v>
      </c>
      <c r="I20" s="96">
        <v>1</v>
      </c>
      <c r="J20" s="96">
        <v>2</v>
      </c>
      <c r="K20" s="96">
        <v>1</v>
      </c>
      <c r="L20" s="96">
        <v>1</v>
      </c>
      <c r="M20" s="96">
        <v>0</v>
      </c>
      <c r="N20" s="97">
        <v>12</v>
      </c>
    </row>
    <row r="21" spans="1:14" x14ac:dyDescent="0.2">
      <c r="A21" s="92" t="s">
        <v>68</v>
      </c>
      <c r="B21" s="94">
        <v>0</v>
      </c>
      <c r="C21" s="94">
        <v>0</v>
      </c>
      <c r="D21" s="94">
        <v>0</v>
      </c>
      <c r="E21" s="94">
        <v>0</v>
      </c>
      <c r="F21" s="94">
        <v>1</v>
      </c>
      <c r="G21" s="94">
        <v>3</v>
      </c>
      <c r="H21" s="94">
        <v>2</v>
      </c>
      <c r="I21" s="94">
        <v>1</v>
      </c>
      <c r="J21" s="94">
        <v>1</v>
      </c>
      <c r="K21" s="94">
        <v>0</v>
      </c>
      <c r="L21" s="94">
        <v>1</v>
      </c>
      <c r="M21" s="94">
        <v>0</v>
      </c>
      <c r="N21" s="95">
        <v>9</v>
      </c>
    </row>
    <row r="22" spans="1:14" x14ac:dyDescent="0.2">
      <c r="A22" s="32" t="s">
        <v>4</v>
      </c>
      <c r="B22" s="42">
        <v>1</v>
      </c>
      <c r="C22" s="42">
        <v>1</v>
      </c>
      <c r="D22" s="42">
        <v>2</v>
      </c>
      <c r="E22" s="42">
        <v>2</v>
      </c>
      <c r="F22" s="42">
        <v>3</v>
      </c>
      <c r="G22" s="42">
        <v>3</v>
      </c>
      <c r="H22" s="42">
        <v>2</v>
      </c>
      <c r="I22" s="42">
        <v>1</v>
      </c>
      <c r="J22" s="42">
        <v>2</v>
      </c>
      <c r="K22" s="42">
        <v>2</v>
      </c>
      <c r="L22" s="42">
        <v>1</v>
      </c>
      <c r="M22" s="42">
        <v>0</v>
      </c>
      <c r="N22" s="43">
        <v>20</v>
      </c>
    </row>
    <row r="23" spans="1:14" x14ac:dyDescent="0.2">
      <c r="A23" s="46" t="s">
        <v>76</v>
      </c>
      <c r="B23" s="99">
        <v>0</v>
      </c>
      <c r="C23" s="99">
        <v>-1</v>
      </c>
      <c r="D23" s="99">
        <v>-2</v>
      </c>
      <c r="E23" s="99">
        <v>-1</v>
      </c>
      <c r="F23" s="99">
        <v>-1</v>
      </c>
      <c r="G23" s="99">
        <v>4</v>
      </c>
      <c r="H23" s="99">
        <v>0</v>
      </c>
      <c r="I23" s="99">
        <v>1</v>
      </c>
      <c r="J23" s="99">
        <v>1</v>
      </c>
      <c r="K23" s="99">
        <v>-1</v>
      </c>
      <c r="L23" s="99">
        <v>1</v>
      </c>
      <c r="M23" s="99">
        <v>0</v>
      </c>
      <c r="N23" s="98">
        <v>1</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1</v>
      </c>
      <c r="C25" s="86">
        <v>0</v>
      </c>
      <c r="D25" s="86">
        <v>0</v>
      </c>
      <c r="E25" s="86">
        <v>0.5</v>
      </c>
      <c r="F25" s="86">
        <v>0.67</v>
      </c>
      <c r="G25" s="86">
        <v>2.33</v>
      </c>
      <c r="H25" s="86">
        <v>1</v>
      </c>
      <c r="I25" s="86">
        <v>2</v>
      </c>
      <c r="J25" s="86">
        <v>1.5</v>
      </c>
      <c r="K25" s="86">
        <v>0.5</v>
      </c>
      <c r="L25" s="86">
        <v>2</v>
      </c>
      <c r="M25" s="86">
        <v>0</v>
      </c>
      <c r="N25" s="87">
        <v>1.05</v>
      </c>
    </row>
    <row r="26" spans="1:14" x14ac:dyDescent="0.2">
      <c r="A26" s="107" t="s">
        <v>57</v>
      </c>
      <c r="B26" s="112">
        <v>2</v>
      </c>
      <c r="C26" s="112">
        <v>4</v>
      </c>
      <c r="D26" s="112">
        <v>2</v>
      </c>
      <c r="E26" s="112">
        <v>2</v>
      </c>
      <c r="F26" s="112">
        <v>4</v>
      </c>
      <c r="G26" s="112">
        <v>11</v>
      </c>
      <c r="H26" s="112">
        <v>6</v>
      </c>
      <c r="I26" s="112">
        <v>3</v>
      </c>
      <c r="J26" s="112">
        <v>7</v>
      </c>
      <c r="K26" s="112">
        <v>5</v>
      </c>
      <c r="L26" s="112">
        <v>5</v>
      </c>
      <c r="M26" s="112">
        <v>1</v>
      </c>
      <c r="N26" s="113">
        <v>52</v>
      </c>
    </row>
    <row r="27" spans="1:14" x14ac:dyDescent="0.2">
      <c r="A27" s="46" t="s">
        <v>58</v>
      </c>
      <c r="B27" s="58">
        <v>1</v>
      </c>
      <c r="C27" s="58">
        <v>4</v>
      </c>
      <c r="D27" s="58">
        <v>2</v>
      </c>
      <c r="E27" s="58">
        <v>1</v>
      </c>
      <c r="F27" s="58">
        <v>2</v>
      </c>
      <c r="G27" s="58">
        <v>4</v>
      </c>
      <c r="H27" s="58">
        <v>4</v>
      </c>
      <c r="I27" s="58">
        <v>1</v>
      </c>
      <c r="J27" s="58">
        <v>4</v>
      </c>
      <c r="K27" s="58">
        <v>4</v>
      </c>
      <c r="L27" s="58">
        <v>3</v>
      </c>
      <c r="M27" s="58">
        <v>1</v>
      </c>
      <c r="N27" s="57">
        <v>31</v>
      </c>
    </row>
    <row r="28" spans="1:14" x14ac:dyDescent="0.2">
      <c r="A28" s="107" t="s">
        <v>8</v>
      </c>
      <c r="B28" s="110">
        <v>0.5</v>
      </c>
      <c r="C28" s="110">
        <v>0</v>
      </c>
      <c r="D28" s="110">
        <v>0</v>
      </c>
      <c r="E28" s="110">
        <v>0.5</v>
      </c>
      <c r="F28" s="110">
        <v>0.25</v>
      </c>
      <c r="G28" s="110">
        <v>0.36</v>
      </c>
      <c r="H28" s="110">
        <v>0</v>
      </c>
      <c r="I28" s="110">
        <v>0.33</v>
      </c>
      <c r="J28" s="110">
        <v>0.28999999999999998</v>
      </c>
      <c r="K28" s="110">
        <v>0.2</v>
      </c>
      <c r="L28" s="110">
        <v>0.2</v>
      </c>
      <c r="M28" s="110">
        <v>0</v>
      </c>
      <c r="N28" s="111">
        <v>0.40384615384615385</v>
      </c>
    </row>
    <row r="29" spans="1:14" ht="13.5" thickBot="1" x14ac:dyDescent="0.25">
      <c r="A29" s="109" t="s">
        <v>59</v>
      </c>
      <c r="B29" s="116">
        <v>0</v>
      </c>
      <c r="C29" s="116">
        <v>1</v>
      </c>
      <c r="D29" s="116">
        <v>2</v>
      </c>
      <c r="E29" s="116">
        <v>5</v>
      </c>
      <c r="F29" s="116">
        <v>4</v>
      </c>
      <c r="G29" s="116">
        <v>9</v>
      </c>
      <c r="H29" s="116">
        <v>3</v>
      </c>
      <c r="I29" s="116">
        <v>1</v>
      </c>
      <c r="J29" s="116">
        <v>4</v>
      </c>
      <c r="K29" s="116">
        <v>4</v>
      </c>
      <c r="L29" s="116">
        <v>2</v>
      </c>
      <c r="M29" s="116">
        <v>1</v>
      </c>
      <c r="N29" s="117">
        <v>36</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2020</v>
      </c>
      <c r="G4" s="34"/>
      <c r="H4" s="33"/>
      <c r="I4" s="33"/>
      <c r="J4" s="33"/>
    </row>
    <row r="5" spans="1:14" ht="15.75" thickBot="1" x14ac:dyDescent="0.25">
      <c r="A5" s="56" t="s">
        <v>103</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2400</v>
      </c>
      <c r="E6" s="54">
        <v>1205</v>
      </c>
      <c r="F6" s="54">
        <v>12090</v>
      </c>
      <c r="G6" s="54">
        <v>0</v>
      </c>
      <c r="H6" s="54">
        <v>12546</v>
      </c>
      <c r="I6" s="54">
        <v>21550</v>
      </c>
      <c r="J6" s="54">
        <v>0</v>
      </c>
      <c r="K6" s="54">
        <v>14355</v>
      </c>
      <c r="L6" s="54">
        <v>0</v>
      </c>
      <c r="M6" s="54">
        <v>0</v>
      </c>
      <c r="N6" s="55">
        <v>64146</v>
      </c>
    </row>
    <row r="7" spans="1:14" x14ac:dyDescent="0.2">
      <c r="A7" s="93" t="s">
        <v>3</v>
      </c>
      <c r="B7" s="96">
        <v>0</v>
      </c>
      <c r="C7" s="96">
        <v>0</v>
      </c>
      <c r="D7" s="96">
        <v>2400</v>
      </c>
      <c r="E7" s="96">
        <v>1205</v>
      </c>
      <c r="F7" s="96">
        <v>0</v>
      </c>
      <c r="G7" s="96">
        <v>0</v>
      </c>
      <c r="H7" s="96">
        <v>12546</v>
      </c>
      <c r="I7" s="96">
        <v>21550</v>
      </c>
      <c r="J7" s="96">
        <v>0</v>
      </c>
      <c r="K7" s="96">
        <v>14355</v>
      </c>
      <c r="L7" s="96">
        <v>0</v>
      </c>
      <c r="M7" s="96">
        <v>0</v>
      </c>
      <c r="N7" s="97">
        <v>52056</v>
      </c>
    </row>
    <row r="8" spans="1:14" x14ac:dyDescent="0.2">
      <c r="A8" s="92" t="s">
        <v>67</v>
      </c>
      <c r="B8" s="94">
        <v>0</v>
      </c>
      <c r="C8" s="94">
        <v>0</v>
      </c>
      <c r="D8" s="94">
        <v>0</v>
      </c>
      <c r="E8" s="94">
        <v>0</v>
      </c>
      <c r="F8" s="94">
        <v>12090</v>
      </c>
      <c r="G8" s="94">
        <v>0</v>
      </c>
      <c r="H8" s="94">
        <v>0</v>
      </c>
      <c r="I8" s="94">
        <v>0</v>
      </c>
      <c r="J8" s="94">
        <v>0</v>
      </c>
      <c r="K8" s="94">
        <v>0</v>
      </c>
      <c r="L8" s="94">
        <v>0</v>
      </c>
      <c r="M8" s="94">
        <v>0</v>
      </c>
      <c r="N8" s="95">
        <v>12090</v>
      </c>
    </row>
    <row r="9" spans="1:14" x14ac:dyDescent="0.2">
      <c r="A9" s="32" t="s">
        <v>4</v>
      </c>
      <c r="B9" s="42">
        <v>3277</v>
      </c>
      <c r="C9" s="42">
        <v>2657</v>
      </c>
      <c r="D9" s="42">
        <v>3982</v>
      </c>
      <c r="E9" s="42">
        <v>10029</v>
      </c>
      <c r="F9" s="42">
        <v>10891</v>
      </c>
      <c r="G9" s="42">
        <v>10912</v>
      </c>
      <c r="H9" s="42">
        <v>9216</v>
      </c>
      <c r="I9" s="42">
        <v>6883</v>
      </c>
      <c r="J9" s="42">
        <v>5986</v>
      </c>
      <c r="K9" s="42">
        <v>7500</v>
      </c>
      <c r="L9" s="42">
        <v>3509</v>
      </c>
      <c r="M9" s="42">
        <v>465</v>
      </c>
      <c r="N9" s="43">
        <v>75307</v>
      </c>
    </row>
    <row r="10" spans="1:14" x14ac:dyDescent="0.2">
      <c r="A10" s="46" t="s">
        <v>76</v>
      </c>
      <c r="B10" s="99">
        <v>-3277</v>
      </c>
      <c r="C10" s="99">
        <v>-2657</v>
      </c>
      <c r="D10" s="99">
        <v>-1582</v>
      </c>
      <c r="E10" s="99">
        <v>-8824</v>
      </c>
      <c r="F10" s="99">
        <v>1199</v>
      </c>
      <c r="G10" s="99">
        <v>-10912</v>
      </c>
      <c r="H10" s="99">
        <v>3330</v>
      </c>
      <c r="I10" s="99">
        <v>14667</v>
      </c>
      <c r="J10" s="99">
        <v>-5986</v>
      </c>
      <c r="K10" s="99">
        <v>6855</v>
      </c>
      <c r="L10" s="99">
        <v>-3509</v>
      </c>
      <c r="M10" s="99">
        <v>-465</v>
      </c>
      <c r="N10" s="98">
        <v>-11161</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0</v>
      </c>
      <c r="C12" s="86">
        <v>0</v>
      </c>
      <c r="D12" s="86">
        <v>0.6</v>
      </c>
      <c r="E12" s="86">
        <v>0.12</v>
      </c>
      <c r="F12" s="86">
        <v>1.1100000000000001</v>
      </c>
      <c r="G12" s="86">
        <v>0</v>
      </c>
      <c r="H12" s="86">
        <v>1.36</v>
      </c>
      <c r="I12" s="86">
        <v>3.13</v>
      </c>
      <c r="J12" s="86">
        <v>0</v>
      </c>
      <c r="K12" s="86">
        <v>1.91</v>
      </c>
      <c r="L12" s="86">
        <v>0</v>
      </c>
      <c r="M12" s="86">
        <v>0</v>
      </c>
      <c r="N12" s="87">
        <v>0.85179332598563218</v>
      </c>
    </row>
    <row r="13" spans="1:14" x14ac:dyDescent="0.2">
      <c r="A13" s="107" t="s">
        <v>6</v>
      </c>
      <c r="B13" s="112">
        <v>36290</v>
      </c>
      <c r="C13" s="112">
        <v>13800</v>
      </c>
      <c r="D13" s="112">
        <v>16184</v>
      </c>
      <c r="E13" s="112">
        <v>27213</v>
      </c>
      <c r="F13" s="112">
        <v>40390</v>
      </c>
      <c r="G13" s="112">
        <v>121959</v>
      </c>
      <c r="H13" s="112">
        <v>25655</v>
      </c>
      <c r="I13" s="112">
        <v>69750</v>
      </c>
      <c r="J13" s="112">
        <v>43933</v>
      </c>
      <c r="K13" s="112">
        <v>79512</v>
      </c>
      <c r="L13" s="112">
        <v>5982</v>
      </c>
      <c r="M13" s="112">
        <v>0</v>
      </c>
      <c r="N13" s="113">
        <v>480668</v>
      </c>
    </row>
    <row r="14" spans="1:14" x14ac:dyDescent="0.2">
      <c r="A14" s="46" t="s">
        <v>7</v>
      </c>
      <c r="B14" s="58">
        <v>36290</v>
      </c>
      <c r="C14" s="58">
        <v>13800</v>
      </c>
      <c r="D14" s="58">
        <v>13784</v>
      </c>
      <c r="E14" s="58">
        <v>26008</v>
      </c>
      <c r="F14" s="58">
        <v>28300</v>
      </c>
      <c r="G14" s="58">
        <v>121959</v>
      </c>
      <c r="H14" s="58">
        <v>13109</v>
      </c>
      <c r="I14" s="58">
        <v>48200</v>
      </c>
      <c r="J14" s="58">
        <v>43933</v>
      </c>
      <c r="K14" s="58">
        <v>65157</v>
      </c>
      <c r="L14" s="58">
        <v>5982</v>
      </c>
      <c r="M14" s="58">
        <v>0</v>
      </c>
      <c r="N14" s="57">
        <v>416522</v>
      </c>
    </row>
    <row r="15" spans="1:14" x14ac:dyDescent="0.2">
      <c r="A15" s="107" t="s">
        <v>8</v>
      </c>
      <c r="B15" s="110">
        <v>0</v>
      </c>
      <c r="C15" s="110">
        <v>0</v>
      </c>
      <c r="D15" s="110">
        <v>0.15</v>
      </c>
      <c r="E15" s="110">
        <v>0.04</v>
      </c>
      <c r="F15" s="110">
        <v>0.3</v>
      </c>
      <c r="G15" s="110">
        <v>0</v>
      </c>
      <c r="H15" s="110">
        <v>0.49</v>
      </c>
      <c r="I15" s="110">
        <v>0.31</v>
      </c>
      <c r="J15" s="110">
        <v>0</v>
      </c>
      <c r="K15" s="110">
        <v>0.18</v>
      </c>
      <c r="L15" s="110">
        <v>0</v>
      </c>
      <c r="M15" s="110">
        <v>0</v>
      </c>
      <c r="N15" s="111">
        <v>0.13345177960671398</v>
      </c>
    </row>
    <row r="16" spans="1:14" ht="13.5" thickBot="1" x14ac:dyDescent="0.25">
      <c r="A16" s="109" t="s">
        <v>9</v>
      </c>
      <c r="B16" s="116">
        <v>4088</v>
      </c>
      <c r="C16" s="116">
        <v>295</v>
      </c>
      <c r="D16" s="116">
        <v>1232</v>
      </c>
      <c r="E16" s="116">
        <v>9632</v>
      </c>
      <c r="F16" s="116">
        <v>4995</v>
      </c>
      <c r="G16" s="116">
        <v>41680</v>
      </c>
      <c r="H16" s="116">
        <v>7138</v>
      </c>
      <c r="I16" s="116">
        <v>1835</v>
      </c>
      <c r="J16" s="116">
        <v>8917</v>
      </c>
      <c r="K16" s="116">
        <v>6932</v>
      </c>
      <c r="L16" s="116">
        <v>2316</v>
      </c>
      <c r="M16" s="116">
        <v>0</v>
      </c>
      <c r="N16" s="117">
        <v>89060</v>
      </c>
    </row>
    <row r="17" spans="1:14" ht="13.5" thickTop="1" x14ac:dyDescent="0.2"/>
    <row r="18" spans="1:14" ht="15.75" thickBot="1" x14ac:dyDescent="0.25">
      <c r="A18" s="56" t="s">
        <v>104</v>
      </c>
      <c r="B18" s="30"/>
      <c r="C18" s="30"/>
      <c r="D18" s="30"/>
      <c r="E18" s="30"/>
      <c r="F18" s="44"/>
      <c r="G18" s="44"/>
    </row>
    <row r="19" spans="1:14" ht="13.5" thickTop="1" x14ac:dyDescent="0.2">
      <c r="A19" s="50" t="s">
        <v>66</v>
      </c>
      <c r="B19" s="54">
        <v>0</v>
      </c>
      <c r="C19" s="54">
        <v>0</v>
      </c>
      <c r="D19" s="54">
        <v>1</v>
      </c>
      <c r="E19" s="54">
        <v>1</v>
      </c>
      <c r="F19" s="54">
        <v>2</v>
      </c>
      <c r="G19" s="54">
        <v>0</v>
      </c>
      <c r="H19" s="54">
        <v>1</v>
      </c>
      <c r="I19" s="54">
        <v>1</v>
      </c>
      <c r="J19" s="54">
        <v>0</v>
      </c>
      <c r="K19" s="54">
        <v>1</v>
      </c>
      <c r="L19" s="54">
        <v>0</v>
      </c>
      <c r="M19" s="54">
        <v>0</v>
      </c>
      <c r="N19" s="55">
        <v>7</v>
      </c>
    </row>
    <row r="20" spans="1:14" x14ac:dyDescent="0.2">
      <c r="A20" s="93" t="s">
        <v>56</v>
      </c>
      <c r="B20" s="96">
        <v>0</v>
      </c>
      <c r="C20" s="96">
        <v>0</v>
      </c>
      <c r="D20" s="96">
        <v>1</v>
      </c>
      <c r="E20" s="96">
        <v>1</v>
      </c>
      <c r="F20" s="96">
        <v>0</v>
      </c>
      <c r="G20" s="96">
        <v>0</v>
      </c>
      <c r="H20" s="96">
        <v>1</v>
      </c>
      <c r="I20" s="96">
        <v>1</v>
      </c>
      <c r="J20" s="96">
        <v>0</v>
      </c>
      <c r="K20" s="96">
        <v>1</v>
      </c>
      <c r="L20" s="96">
        <v>0</v>
      </c>
      <c r="M20" s="96">
        <v>0</v>
      </c>
      <c r="N20" s="97">
        <v>5</v>
      </c>
    </row>
    <row r="21" spans="1:14" x14ac:dyDescent="0.2">
      <c r="A21" s="92" t="s">
        <v>68</v>
      </c>
      <c r="B21" s="94">
        <v>0</v>
      </c>
      <c r="C21" s="94">
        <v>0</v>
      </c>
      <c r="D21" s="94">
        <v>0</v>
      </c>
      <c r="E21" s="94">
        <v>0</v>
      </c>
      <c r="F21" s="94">
        <v>2</v>
      </c>
      <c r="G21" s="94">
        <v>0</v>
      </c>
      <c r="H21" s="94">
        <v>0</v>
      </c>
      <c r="I21" s="94">
        <v>0</v>
      </c>
      <c r="J21" s="94">
        <v>0</v>
      </c>
      <c r="K21" s="94">
        <v>0</v>
      </c>
      <c r="L21" s="94">
        <v>0</v>
      </c>
      <c r="M21" s="94">
        <v>0</v>
      </c>
      <c r="N21" s="95">
        <v>2</v>
      </c>
    </row>
    <row r="22" spans="1:14" x14ac:dyDescent="0.2">
      <c r="A22" s="32" t="s">
        <v>4</v>
      </c>
      <c r="B22" s="42">
        <v>0</v>
      </c>
      <c r="C22" s="42">
        <v>1</v>
      </c>
      <c r="D22" s="42">
        <v>1</v>
      </c>
      <c r="E22" s="42">
        <v>1</v>
      </c>
      <c r="F22" s="42">
        <v>1</v>
      </c>
      <c r="G22" s="42">
        <v>1</v>
      </c>
      <c r="H22" s="42">
        <v>1</v>
      </c>
      <c r="I22" s="42">
        <v>1</v>
      </c>
      <c r="J22" s="42">
        <v>1</v>
      </c>
      <c r="K22" s="42">
        <v>1</v>
      </c>
      <c r="L22" s="42">
        <v>0</v>
      </c>
      <c r="M22" s="42">
        <v>0</v>
      </c>
      <c r="N22" s="43">
        <v>9</v>
      </c>
    </row>
    <row r="23" spans="1:14" x14ac:dyDescent="0.2">
      <c r="A23" s="46" t="s">
        <v>76</v>
      </c>
      <c r="B23" s="99">
        <v>0</v>
      </c>
      <c r="C23" s="99">
        <v>-1</v>
      </c>
      <c r="D23" s="99">
        <v>0</v>
      </c>
      <c r="E23" s="99">
        <v>0</v>
      </c>
      <c r="F23" s="99">
        <v>1</v>
      </c>
      <c r="G23" s="99">
        <v>-1</v>
      </c>
      <c r="H23" s="99">
        <v>0</v>
      </c>
      <c r="I23" s="99">
        <v>0</v>
      </c>
      <c r="J23" s="99">
        <v>-1</v>
      </c>
      <c r="K23" s="99">
        <v>0</v>
      </c>
      <c r="L23" s="99">
        <v>0</v>
      </c>
      <c r="M23" s="99">
        <v>0</v>
      </c>
      <c r="N23" s="98">
        <v>-2</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0</v>
      </c>
      <c r="C25" s="86">
        <v>0</v>
      </c>
      <c r="D25" s="86">
        <v>1</v>
      </c>
      <c r="E25" s="86">
        <v>1</v>
      </c>
      <c r="F25" s="86">
        <v>2</v>
      </c>
      <c r="G25" s="86">
        <v>0</v>
      </c>
      <c r="H25" s="86">
        <v>1</v>
      </c>
      <c r="I25" s="86">
        <v>1</v>
      </c>
      <c r="J25" s="86">
        <v>0</v>
      </c>
      <c r="K25" s="86">
        <v>1</v>
      </c>
      <c r="L25" s="86">
        <v>0</v>
      </c>
      <c r="M25" s="86">
        <v>0</v>
      </c>
      <c r="N25" s="87">
        <v>0.77777777777777779</v>
      </c>
    </row>
    <row r="26" spans="1:14" x14ac:dyDescent="0.2">
      <c r="A26" s="107" t="s">
        <v>57</v>
      </c>
      <c r="B26" s="112">
        <v>2</v>
      </c>
      <c r="C26" s="112">
        <v>1</v>
      </c>
      <c r="D26" s="112">
        <v>4</v>
      </c>
      <c r="E26" s="112">
        <v>4</v>
      </c>
      <c r="F26" s="112">
        <v>5</v>
      </c>
      <c r="G26" s="112">
        <v>6</v>
      </c>
      <c r="H26" s="112">
        <v>4</v>
      </c>
      <c r="I26" s="112">
        <v>2</v>
      </c>
      <c r="J26" s="112">
        <v>4</v>
      </c>
      <c r="K26" s="112">
        <v>8</v>
      </c>
      <c r="L26" s="112">
        <v>1</v>
      </c>
      <c r="M26" s="112">
        <v>0</v>
      </c>
      <c r="N26" s="113">
        <v>41</v>
      </c>
    </row>
    <row r="27" spans="1:14" x14ac:dyDescent="0.2">
      <c r="A27" s="46" t="s">
        <v>58</v>
      </c>
      <c r="B27" s="58">
        <v>2</v>
      </c>
      <c r="C27" s="58">
        <v>1</v>
      </c>
      <c r="D27" s="58">
        <v>3</v>
      </c>
      <c r="E27" s="58">
        <v>3</v>
      </c>
      <c r="F27" s="58">
        <v>3</v>
      </c>
      <c r="G27" s="58">
        <v>6</v>
      </c>
      <c r="H27" s="58">
        <v>3</v>
      </c>
      <c r="I27" s="58">
        <v>1</v>
      </c>
      <c r="J27" s="58">
        <v>4</v>
      </c>
      <c r="K27" s="58">
        <v>7</v>
      </c>
      <c r="L27" s="58">
        <v>1</v>
      </c>
      <c r="M27" s="58">
        <v>0</v>
      </c>
      <c r="N27" s="57">
        <v>34</v>
      </c>
    </row>
    <row r="28" spans="1:14" x14ac:dyDescent="0.2">
      <c r="A28" s="107" t="s">
        <v>8</v>
      </c>
      <c r="B28" s="110">
        <v>0</v>
      </c>
      <c r="C28" s="110">
        <v>0</v>
      </c>
      <c r="D28" s="110">
        <v>0.25</v>
      </c>
      <c r="E28" s="110">
        <v>0.25</v>
      </c>
      <c r="F28" s="110">
        <v>0</v>
      </c>
      <c r="G28" s="110">
        <v>0</v>
      </c>
      <c r="H28" s="110">
        <v>0.25</v>
      </c>
      <c r="I28" s="110">
        <v>0.5</v>
      </c>
      <c r="J28" s="110">
        <v>0</v>
      </c>
      <c r="K28" s="110">
        <v>0.12</v>
      </c>
      <c r="L28" s="110">
        <v>0</v>
      </c>
      <c r="M28" s="110">
        <v>0</v>
      </c>
      <c r="N28" s="111">
        <v>0.17073170731707318</v>
      </c>
    </row>
    <row r="29" spans="1:14" ht="13.5" thickBot="1" x14ac:dyDescent="0.25">
      <c r="A29" s="109" t="s">
        <v>59</v>
      </c>
      <c r="B29" s="116">
        <v>2</v>
      </c>
      <c r="C29" s="116">
        <v>1</v>
      </c>
      <c r="D29" s="116">
        <v>1</v>
      </c>
      <c r="E29" s="116">
        <v>3</v>
      </c>
      <c r="F29" s="116">
        <v>2</v>
      </c>
      <c r="G29" s="116">
        <v>6</v>
      </c>
      <c r="H29" s="116">
        <v>2</v>
      </c>
      <c r="I29" s="116">
        <v>1</v>
      </c>
      <c r="J29" s="116">
        <v>2</v>
      </c>
      <c r="K29" s="116">
        <v>3</v>
      </c>
      <c r="L29" s="116">
        <v>1</v>
      </c>
      <c r="M29" s="116">
        <v>0</v>
      </c>
      <c r="N29" s="117">
        <v>24</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2" sqref="A82"/>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2021</v>
      </c>
      <c r="G4" s="34"/>
      <c r="H4" s="33"/>
      <c r="I4" s="33"/>
      <c r="J4" s="33"/>
    </row>
    <row r="5" spans="1:14" ht="15.75" thickBot="1" x14ac:dyDescent="0.25">
      <c r="A5" s="56" t="s">
        <v>105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26907</v>
      </c>
      <c r="F6" s="54">
        <v>0</v>
      </c>
      <c r="G6" s="54">
        <v>0</v>
      </c>
      <c r="H6" s="54">
        <v>0</v>
      </c>
      <c r="I6" s="54">
        <v>0</v>
      </c>
      <c r="J6" s="54">
        <v>5250</v>
      </c>
      <c r="K6" s="54">
        <v>12155</v>
      </c>
      <c r="L6" s="54">
        <v>0</v>
      </c>
      <c r="M6" s="54">
        <v>0</v>
      </c>
      <c r="N6" s="55">
        <v>44312</v>
      </c>
    </row>
    <row r="7" spans="1:14" x14ac:dyDescent="0.2">
      <c r="A7" s="93" t="s">
        <v>3</v>
      </c>
      <c r="B7" s="96">
        <v>0</v>
      </c>
      <c r="C7" s="96">
        <v>0</v>
      </c>
      <c r="D7" s="96">
        <v>0</v>
      </c>
      <c r="E7" s="96">
        <v>11770</v>
      </c>
      <c r="F7" s="96">
        <v>0</v>
      </c>
      <c r="G7" s="96">
        <v>0</v>
      </c>
      <c r="H7" s="96">
        <v>0</v>
      </c>
      <c r="I7" s="96">
        <v>0</v>
      </c>
      <c r="J7" s="96">
        <v>0</v>
      </c>
      <c r="K7" s="96">
        <v>12155</v>
      </c>
      <c r="L7" s="96">
        <v>0</v>
      </c>
      <c r="M7" s="96">
        <v>0</v>
      </c>
      <c r="N7" s="97">
        <v>23925</v>
      </c>
    </row>
    <row r="8" spans="1:14" x14ac:dyDescent="0.2">
      <c r="A8" s="92" t="s">
        <v>67</v>
      </c>
      <c r="B8" s="94">
        <v>0</v>
      </c>
      <c r="C8" s="94">
        <v>0</v>
      </c>
      <c r="D8" s="94">
        <v>0</v>
      </c>
      <c r="E8" s="94">
        <v>15137</v>
      </c>
      <c r="F8" s="94">
        <v>0</v>
      </c>
      <c r="G8" s="94">
        <v>0</v>
      </c>
      <c r="H8" s="94">
        <v>0</v>
      </c>
      <c r="I8" s="94">
        <v>0</v>
      </c>
      <c r="J8" s="94">
        <v>5250</v>
      </c>
      <c r="K8" s="94">
        <v>0</v>
      </c>
      <c r="L8" s="94">
        <v>0</v>
      </c>
      <c r="M8" s="94">
        <v>0</v>
      </c>
      <c r="N8" s="95">
        <v>20387</v>
      </c>
    </row>
    <row r="9" spans="1:14" x14ac:dyDescent="0.2">
      <c r="A9" s="32" t="s">
        <v>4</v>
      </c>
      <c r="B9" s="42">
        <v>2213</v>
      </c>
      <c r="C9" s="42">
        <v>1760</v>
      </c>
      <c r="D9" s="42">
        <v>2657</v>
      </c>
      <c r="E9" s="42">
        <v>6718</v>
      </c>
      <c r="F9" s="42">
        <v>7313</v>
      </c>
      <c r="G9" s="42">
        <v>7336</v>
      </c>
      <c r="H9" s="42">
        <v>6317</v>
      </c>
      <c r="I9" s="42">
        <v>4573</v>
      </c>
      <c r="J9" s="42">
        <v>4045</v>
      </c>
      <c r="K9" s="42">
        <v>4909</v>
      </c>
      <c r="L9" s="42">
        <v>2415</v>
      </c>
      <c r="M9" s="42">
        <v>307</v>
      </c>
      <c r="N9" s="43">
        <v>50563</v>
      </c>
    </row>
    <row r="10" spans="1:14" x14ac:dyDescent="0.2">
      <c r="A10" s="46" t="s">
        <v>76</v>
      </c>
      <c r="B10" s="99">
        <v>-2213</v>
      </c>
      <c r="C10" s="99">
        <v>-1760</v>
      </c>
      <c r="D10" s="99">
        <v>-2657</v>
      </c>
      <c r="E10" s="99">
        <v>20189</v>
      </c>
      <c r="F10" s="99">
        <v>-7313</v>
      </c>
      <c r="G10" s="99">
        <v>-7336</v>
      </c>
      <c r="H10" s="99">
        <v>-6317</v>
      </c>
      <c r="I10" s="99">
        <v>-4573</v>
      </c>
      <c r="J10" s="99">
        <v>1205</v>
      </c>
      <c r="K10" s="99">
        <v>7246</v>
      </c>
      <c r="L10" s="99">
        <v>-2415</v>
      </c>
      <c r="M10" s="99">
        <v>-307</v>
      </c>
      <c r="N10" s="98">
        <v>-6251</v>
      </c>
    </row>
    <row r="11" spans="1:14" x14ac:dyDescent="0.2">
      <c r="A11" s="107" t="s">
        <v>55</v>
      </c>
      <c r="B11" s="89">
        <v>11123</v>
      </c>
      <c r="C11" s="89">
        <v>9590</v>
      </c>
      <c r="D11" s="89">
        <v>14471</v>
      </c>
      <c r="E11" s="89">
        <v>36593</v>
      </c>
      <c r="F11" s="89">
        <v>42347</v>
      </c>
      <c r="G11" s="89">
        <v>43324</v>
      </c>
      <c r="H11" s="89">
        <v>37304</v>
      </c>
      <c r="I11" s="89">
        <v>28863</v>
      </c>
      <c r="J11" s="89">
        <v>25527</v>
      </c>
      <c r="K11" s="89">
        <v>34580</v>
      </c>
      <c r="L11" s="89">
        <v>17010</v>
      </c>
      <c r="M11" s="89">
        <v>2268</v>
      </c>
      <c r="N11" s="103">
        <v>303000</v>
      </c>
    </row>
    <row r="12" spans="1:14" x14ac:dyDescent="0.2">
      <c r="A12" s="46" t="s">
        <v>5</v>
      </c>
      <c r="B12" s="86">
        <v>0</v>
      </c>
      <c r="C12" s="86">
        <v>0</v>
      </c>
      <c r="D12" s="86">
        <v>0</v>
      </c>
      <c r="E12" s="86">
        <v>4.01</v>
      </c>
      <c r="F12" s="86">
        <v>0</v>
      </c>
      <c r="G12" s="86">
        <v>0</v>
      </c>
      <c r="H12" s="86">
        <v>0</v>
      </c>
      <c r="I12" s="86">
        <v>0</v>
      </c>
      <c r="J12" s="86">
        <v>1.3</v>
      </c>
      <c r="K12" s="86">
        <v>2.48</v>
      </c>
      <c r="L12" s="86">
        <v>0</v>
      </c>
      <c r="M12" s="86">
        <v>0</v>
      </c>
      <c r="N12" s="87">
        <v>0.87637205070901647</v>
      </c>
    </row>
    <row r="13" spans="1:14" x14ac:dyDescent="0.2">
      <c r="A13" s="107" t="s">
        <v>6</v>
      </c>
      <c r="B13" s="112">
        <v>0</v>
      </c>
      <c r="C13" s="112">
        <v>4150</v>
      </c>
      <c r="D13" s="112">
        <v>0</v>
      </c>
      <c r="E13" s="112">
        <v>30604</v>
      </c>
      <c r="F13" s="112">
        <v>37525</v>
      </c>
      <c r="G13" s="112">
        <v>15439</v>
      </c>
      <c r="H13" s="112">
        <v>18950</v>
      </c>
      <c r="I13" s="112">
        <v>11100</v>
      </c>
      <c r="J13" s="112">
        <v>16050</v>
      </c>
      <c r="K13" s="112">
        <v>28430</v>
      </c>
      <c r="L13" s="112">
        <v>5504</v>
      </c>
      <c r="M13" s="112">
        <v>0</v>
      </c>
      <c r="N13" s="113">
        <v>167752</v>
      </c>
    </row>
    <row r="14" spans="1:14" x14ac:dyDescent="0.2">
      <c r="A14" s="46" t="s">
        <v>7</v>
      </c>
      <c r="B14" s="58">
        <v>0</v>
      </c>
      <c r="C14" s="58">
        <v>4150</v>
      </c>
      <c r="D14" s="58">
        <v>0</v>
      </c>
      <c r="E14" s="58">
        <v>3697</v>
      </c>
      <c r="F14" s="58">
        <v>37525</v>
      </c>
      <c r="G14" s="58">
        <v>15439</v>
      </c>
      <c r="H14" s="58">
        <v>18950</v>
      </c>
      <c r="I14" s="58">
        <v>11100</v>
      </c>
      <c r="J14" s="58">
        <v>10800</v>
      </c>
      <c r="K14" s="58">
        <v>16275</v>
      </c>
      <c r="L14" s="58">
        <v>5504</v>
      </c>
      <c r="M14" s="58">
        <v>0</v>
      </c>
      <c r="N14" s="57">
        <v>123440</v>
      </c>
    </row>
    <row r="15" spans="1:14" x14ac:dyDescent="0.2">
      <c r="A15" s="107" t="s">
        <v>8</v>
      </c>
      <c r="B15" s="110">
        <v>0</v>
      </c>
      <c r="C15" s="110">
        <v>0</v>
      </c>
      <c r="D15" s="110">
        <v>0</v>
      </c>
      <c r="E15" s="110">
        <v>0.88</v>
      </c>
      <c r="F15" s="110">
        <v>0</v>
      </c>
      <c r="G15" s="110">
        <v>0</v>
      </c>
      <c r="H15" s="110">
        <v>0</v>
      </c>
      <c r="I15" s="110">
        <v>0</v>
      </c>
      <c r="J15" s="110">
        <v>0.33</v>
      </c>
      <c r="K15" s="110">
        <v>0.43</v>
      </c>
      <c r="L15" s="110">
        <v>0</v>
      </c>
      <c r="M15" s="110">
        <v>0</v>
      </c>
      <c r="N15" s="111">
        <v>0.2641518431971005</v>
      </c>
    </row>
    <row r="16" spans="1:14" ht="13.5" thickBot="1" x14ac:dyDescent="0.25">
      <c r="A16" s="109" t="s">
        <v>9</v>
      </c>
      <c r="B16" s="116">
        <v>1800</v>
      </c>
      <c r="C16" s="116">
        <v>0</v>
      </c>
      <c r="D16" s="116">
        <v>0</v>
      </c>
      <c r="E16" s="116">
        <v>0</v>
      </c>
      <c r="F16" s="116">
        <v>0</v>
      </c>
      <c r="G16" s="116">
        <v>14000</v>
      </c>
      <c r="H16" s="116">
        <v>3440</v>
      </c>
      <c r="I16" s="116">
        <v>1080</v>
      </c>
      <c r="J16" s="116">
        <v>12424</v>
      </c>
      <c r="K16" s="116">
        <v>8535</v>
      </c>
      <c r="L16" s="116">
        <v>17153</v>
      </c>
      <c r="M16" s="116">
        <v>0</v>
      </c>
      <c r="N16" s="117">
        <v>58432</v>
      </c>
    </row>
    <row r="17" spans="1:14" ht="13.5" thickTop="1" x14ac:dyDescent="0.2"/>
    <row r="18" spans="1:14" ht="15.75" thickBot="1" x14ac:dyDescent="0.25">
      <c r="A18" s="56" t="s">
        <v>106</v>
      </c>
      <c r="B18" s="30"/>
      <c r="C18" s="30"/>
      <c r="D18" s="30"/>
      <c r="E18" s="30"/>
      <c r="F18" s="44"/>
      <c r="G18" s="44"/>
    </row>
    <row r="19" spans="1:14" ht="13.5" thickTop="1" x14ac:dyDescent="0.2">
      <c r="A19" s="50" t="s">
        <v>66</v>
      </c>
      <c r="B19" s="54">
        <v>0</v>
      </c>
      <c r="C19" s="54">
        <v>0</v>
      </c>
      <c r="D19" s="54">
        <v>0</v>
      </c>
      <c r="E19" s="54">
        <v>2</v>
      </c>
      <c r="F19" s="54">
        <v>0</v>
      </c>
      <c r="G19" s="54">
        <v>0</v>
      </c>
      <c r="H19" s="54">
        <v>0</v>
      </c>
      <c r="I19" s="54">
        <v>0</v>
      </c>
      <c r="J19" s="54">
        <v>1</v>
      </c>
      <c r="K19" s="54">
        <v>1</v>
      </c>
      <c r="L19" s="54">
        <v>0</v>
      </c>
      <c r="M19" s="54">
        <v>0</v>
      </c>
      <c r="N19" s="55">
        <v>4</v>
      </c>
    </row>
    <row r="20" spans="1:14" x14ac:dyDescent="0.2">
      <c r="A20" s="93" t="s">
        <v>56</v>
      </c>
      <c r="B20" s="96">
        <v>0</v>
      </c>
      <c r="C20" s="96">
        <v>0</v>
      </c>
      <c r="D20" s="96">
        <v>0</v>
      </c>
      <c r="E20" s="96">
        <v>1</v>
      </c>
      <c r="F20" s="96">
        <v>0</v>
      </c>
      <c r="G20" s="96">
        <v>0</v>
      </c>
      <c r="H20" s="96">
        <v>0</v>
      </c>
      <c r="I20" s="96">
        <v>0</v>
      </c>
      <c r="J20" s="96">
        <v>0</v>
      </c>
      <c r="K20" s="96">
        <v>1</v>
      </c>
      <c r="L20" s="96">
        <v>0</v>
      </c>
      <c r="M20" s="96">
        <v>0</v>
      </c>
      <c r="N20" s="97">
        <v>2</v>
      </c>
    </row>
    <row r="21" spans="1:14" x14ac:dyDescent="0.2">
      <c r="A21" s="92" t="s">
        <v>68</v>
      </c>
      <c r="B21" s="94">
        <v>0</v>
      </c>
      <c r="C21" s="94">
        <v>0</v>
      </c>
      <c r="D21" s="94">
        <v>0</v>
      </c>
      <c r="E21" s="94">
        <v>1</v>
      </c>
      <c r="F21" s="94">
        <v>0</v>
      </c>
      <c r="G21" s="94">
        <v>0</v>
      </c>
      <c r="H21" s="94">
        <v>0</v>
      </c>
      <c r="I21" s="94">
        <v>0</v>
      </c>
      <c r="J21" s="94">
        <v>1</v>
      </c>
      <c r="K21" s="94">
        <v>0</v>
      </c>
      <c r="L21" s="94">
        <v>0</v>
      </c>
      <c r="M21" s="94">
        <v>0</v>
      </c>
      <c r="N21" s="95">
        <v>2</v>
      </c>
    </row>
    <row r="22" spans="1:14" x14ac:dyDescent="0.2">
      <c r="A22" s="32" t="s">
        <v>4</v>
      </c>
      <c r="B22" s="42">
        <v>0</v>
      </c>
      <c r="C22" s="42">
        <v>0</v>
      </c>
      <c r="D22" s="42">
        <v>0</v>
      </c>
      <c r="E22" s="42">
        <v>0</v>
      </c>
      <c r="F22" s="42">
        <v>1</v>
      </c>
      <c r="G22" s="42">
        <v>1</v>
      </c>
      <c r="H22" s="42">
        <v>0</v>
      </c>
      <c r="I22" s="42">
        <v>0</v>
      </c>
      <c r="J22" s="42">
        <v>1</v>
      </c>
      <c r="K22" s="42">
        <v>1</v>
      </c>
      <c r="L22" s="42">
        <v>0</v>
      </c>
      <c r="M22" s="42">
        <v>0</v>
      </c>
      <c r="N22" s="43">
        <v>4</v>
      </c>
    </row>
    <row r="23" spans="1:14" x14ac:dyDescent="0.2">
      <c r="A23" s="46" t="s">
        <v>76</v>
      </c>
      <c r="B23" s="99">
        <v>0</v>
      </c>
      <c r="C23" s="99">
        <v>0</v>
      </c>
      <c r="D23" s="99">
        <v>0</v>
      </c>
      <c r="E23" s="99">
        <v>2</v>
      </c>
      <c r="F23" s="99">
        <v>-1</v>
      </c>
      <c r="G23" s="99">
        <v>-1</v>
      </c>
      <c r="H23" s="99">
        <v>0</v>
      </c>
      <c r="I23" s="99">
        <v>0</v>
      </c>
      <c r="J23" s="99">
        <v>0</v>
      </c>
      <c r="K23" s="99">
        <v>0</v>
      </c>
      <c r="L23" s="99">
        <v>0</v>
      </c>
      <c r="M23" s="99">
        <v>0</v>
      </c>
      <c r="N23" s="98">
        <v>0</v>
      </c>
    </row>
    <row r="24" spans="1:14" x14ac:dyDescent="0.2">
      <c r="A24" s="107" t="s">
        <v>55</v>
      </c>
      <c r="B24" s="89">
        <v>8</v>
      </c>
      <c r="C24" s="89">
        <v>10</v>
      </c>
      <c r="D24" s="89">
        <v>15</v>
      </c>
      <c r="E24" s="89">
        <v>21</v>
      </c>
      <c r="F24" s="89">
        <v>31</v>
      </c>
      <c r="G24" s="89">
        <v>33</v>
      </c>
      <c r="H24" s="89">
        <v>22</v>
      </c>
      <c r="I24" s="89">
        <v>14</v>
      </c>
      <c r="J24" s="89">
        <v>30</v>
      </c>
      <c r="K24" s="89">
        <v>30</v>
      </c>
      <c r="L24" s="89">
        <v>15</v>
      </c>
      <c r="M24" s="89">
        <v>4</v>
      </c>
      <c r="N24" s="103">
        <v>233</v>
      </c>
    </row>
    <row r="25" spans="1:14" x14ac:dyDescent="0.2">
      <c r="A25" s="46" t="s">
        <v>5</v>
      </c>
      <c r="B25" s="86">
        <v>0</v>
      </c>
      <c r="C25" s="86">
        <v>0</v>
      </c>
      <c r="D25" s="86">
        <v>0</v>
      </c>
      <c r="E25" s="86">
        <v>2</v>
      </c>
      <c r="F25" s="86">
        <v>0</v>
      </c>
      <c r="G25" s="86">
        <v>0</v>
      </c>
      <c r="H25" s="86">
        <v>0</v>
      </c>
      <c r="I25" s="86">
        <v>0</v>
      </c>
      <c r="J25" s="86">
        <v>1</v>
      </c>
      <c r="K25" s="86">
        <v>1</v>
      </c>
      <c r="L25" s="86">
        <v>0</v>
      </c>
      <c r="M25" s="86">
        <v>0</v>
      </c>
      <c r="N25" s="87">
        <v>1</v>
      </c>
    </row>
    <row r="26" spans="1:14" x14ac:dyDescent="0.2">
      <c r="A26" s="107" t="s">
        <v>57</v>
      </c>
      <c r="B26" s="112">
        <v>0</v>
      </c>
      <c r="C26" s="112">
        <v>1</v>
      </c>
      <c r="D26" s="112">
        <v>0</v>
      </c>
      <c r="E26" s="112">
        <v>3</v>
      </c>
      <c r="F26" s="112">
        <v>2</v>
      </c>
      <c r="G26" s="112">
        <v>1</v>
      </c>
      <c r="H26" s="112">
        <v>2</v>
      </c>
      <c r="I26" s="112">
        <v>1</v>
      </c>
      <c r="J26" s="112">
        <v>2</v>
      </c>
      <c r="K26" s="112">
        <v>2</v>
      </c>
      <c r="L26" s="112">
        <v>1</v>
      </c>
      <c r="M26" s="112">
        <v>0</v>
      </c>
      <c r="N26" s="113">
        <v>15</v>
      </c>
    </row>
    <row r="27" spans="1:14" x14ac:dyDescent="0.2">
      <c r="A27" s="46" t="s">
        <v>58</v>
      </c>
      <c r="B27" s="58">
        <v>0</v>
      </c>
      <c r="C27" s="58">
        <v>1</v>
      </c>
      <c r="D27" s="58">
        <v>0</v>
      </c>
      <c r="E27" s="58">
        <v>1</v>
      </c>
      <c r="F27" s="58">
        <v>2</v>
      </c>
      <c r="G27" s="58">
        <v>1</v>
      </c>
      <c r="H27" s="58">
        <v>2</v>
      </c>
      <c r="I27" s="58">
        <v>1</v>
      </c>
      <c r="J27" s="58">
        <v>1</v>
      </c>
      <c r="K27" s="58">
        <v>1</v>
      </c>
      <c r="L27" s="58">
        <v>1</v>
      </c>
      <c r="M27" s="58">
        <v>0</v>
      </c>
      <c r="N27" s="57">
        <v>11</v>
      </c>
    </row>
    <row r="28" spans="1:14" x14ac:dyDescent="0.2">
      <c r="A28" s="107" t="s">
        <v>8</v>
      </c>
      <c r="B28" s="110">
        <v>0</v>
      </c>
      <c r="C28" s="110">
        <v>0</v>
      </c>
      <c r="D28" s="110">
        <v>0</v>
      </c>
      <c r="E28" s="110">
        <v>0.33</v>
      </c>
      <c r="F28" s="110">
        <v>0</v>
      </c>
      <c r="G28" s="110">
        <v>0</v>
      </c>
      <c r="H28" s="110">
        <v>0</v>
      </c>
      <c r="I28" s="110">
        <v>0</v>
      </c>
      <c r="J28" s="110">
        <v>0</v>
      </c>
      <c r="K28" s="110">
        <v>0.5</v>
      </c>
      <c r="L28" s="110">
        <v>0</v>
      </c>
      <c r="M28" s="110">
        <v>0</v>
      </c>
      <c r="N28" s="111">
        <v>0.26666666666666666</v>
      </c>
    </row>
    <row r="29" spans="1:14" ht="13.5" thickBot="1" x14ac:dyDescent="0.25">
      <c r="A29" s="109" t="s">
        <v>59</v>
      </c>
      <c r="B29" s="116">
        <v>1</v>
      </c>
      <c r="C29" s="116">
        <v>0</v>
      </c>
      <c r="D29" s="116">
        <v>0</v>
      </c>
      <c r="E29" s="116">
        <v>0</v>
      </c>
      <c r="F29" s="116">
        <v>0</v>
      </c>
      <c r="G29" s="116">
        <v>1</v>
      </c>
      <c r="H29" s="116">
        <v>1</v>
      </c>
      <c r="I29" s="116">
        <v>1</v>
      </c>
      <c r="J29" s="116">
        <v>1</v>
      </c>
      <c r="K29" s="116">
        <v>1</v>
      </c>
      <c r="L29" s="116">
        <v>1</v>
      </c>
      <c r="M29" s="116">
        <v>0</v>
      </c>
      <c r="N29" s="117">
        <v>7</v>
      </c>
    </row>
    <row r="30" spans="1:14" ht="13.5" thickTop="1" x14ac:dyDescent="0.2"/>
    <row r="33" spans="1:1" x14ac:dyDescent="0.2">
      <c r="A33" s="25"/>
    </row>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TAP Report (1)</vt:lpstr>
      <vt:lpstr>Table of Contents (2)</vt:lpstr>
      <vt:lpstr>8 Year Pace (3)</vt:lpstr>
      <vt:lpstr>2016 Pace (4)</vt:lpstr>
      <vt:lpstr>2017 Pace (5)</vt:lpstr>
      <vt:lpstr>2018 Pace (6)</vt:lpstr>
      <vt:lpstr>2019 Pace (7)</vt:lpstr>
      <vt:lpstr>2020 Pace (8)</vt:lpstr>
      <vt:lpstr>2021 Pace (9)</vt:lpstr>
      <vt:lpstr>2022 Pace (10)</vt:lpstr>
      <vt:lpstr>2023 Pace (11)</vt:lpstr>
      <vt:lpstr>8 YR Demand (12)</vt:lpstr>
      <vt:lpstr>8 YR CC (13)</vt:lpstr>
      <vt:lpstr>8 Year TAP Method Pace (14)</vt:lpstr>
      <vt:lpstr>Glossary (15)</vt:lpstr>
      <vt:lpstr>'2016 Pace (4)'!Print_Area</vt:lpstr>
      <vt:lpstr>'2017 Pace (5)'!Print_Area</vt:lpstr>
      <vt:lpstr>'2018 Pace (6)'!Print_Area</vt:lpstr>
      <vt:lpstr>'2019 Pace (7)'!Print_Area</vt:lpstr>
      <vt:lpstr>'2020 Pace (8)'!Print_Area</vt:lpstr>
      <vt:lpstr>'2021 Pace (9)'!Print_Area</vt:lpstr>
      <vt:lpstr>'2022 Pace (10)'!Print_Area</vt:lpstr>
      <vt:lpstr>'2023 Pace (11)'!Print_Area</vt:lpstr>
      <vt:lpstr>'8 Year Pace (3)'!Print_Area</vt:lpstr>
      <vt:lpstr>'8 Year TAP Method Pace (14)'!Print_Area</vt:lpstr>
      <vt:lpstr>'8 YR CC (13)'!Print_Area</vt:lpstr>
      <vt:lpstr>'8 YR Demand (12)'!Print_Area</vt:lpstr>
      <vt:lpstr>'Glossary (15)'!Print_Area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2011-01-07T17:44:47Z</cp:lastPrinted>
  <dcterms:created xsi:type="dcterms:W3CDTF">2007-01-28T12:16:57Z</dcterms:created>
  <dcterms:modified xsi:type="dcterms:W3CDTF">2016-05-04T18:34:59Z</dcterms:modified>
</cp:coreProperties>
</file>